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kasz.bejnar\Desktop\"/>
    </mc:Choice>
  </mc:AlternateContent>
  <bookViews>
    <workbookView xWindow="0" yWindow="0" windowWidth="15300" windowHeight="7650"/>
  </bookViews>
  <sheets>
    <sheet name="Arkusz1" sheetId="1" r:id="rId1"/>
  </sheets>
  <definedNames>
    <definedName name="_xlnm._FilterDatabase" localSheetId="0" hidden="1">Arkusz1!$A$1:$L$1</definedName>
    <definedName name="owned_proquest" localSheetId="0">Arkusz1!$A$1:$L$81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C2" i="1"/>
  <c r="B3" i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</calcChain>
</file>

<file path=xl/connections.xml><?xml version="1.0" encoding="utf-8"?>
<connections xmlns="http://schemas.openxmlformats.org/spreadsheetml/2006/main">
  <connection id="1" name="owned proquest" type="6" refreshedVersion="5" background="1" saveData="1">
    <textPr codePage="65001" sourceFile="C:\Users\lukasz.bejnar\Desktop\owned proquest.csv" decimal="," thousands=" " comma="1" semicolon="1">
      <textFields count="33"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<sst xmlns="http://schemas.openxmlformats.org/spreadsheetml/2006/main" count="521" uniqueCount="380">
  <si>
    <t>Title</t>
  </si>
  <si>
    <t>PrintIsbn</t>
  </si>
  <si>
    <t>EIsbn</t>
  </si>
  <si>
    <t>Publisher</t>
  </si>
  <si>
    <t>Imprint</t>
  </si>
  <si>
    <t>PublicationDate</t>
  </si>
  <si>
    <t>Date Added</t>
  </si>
  <si>
    <t>Title Edition</t>
  </si>
  <si>
    <t>Series Title</t>
  </si>
  <si>
    <t>Authors</t>
  </si>
  <si>
    <t>Subject</t>
  </si>
  <si>
    <t>Full Record URL</t>
  </si>
  <si>
    <t>Routing, Flow, and Capacity Design in Communication and Computer Networks</t>
  </si>
  <si>
    <t>Elsevier Science</t>
  </si>
  <si>
    <t>Morgan Kaufmann</t>
  </si>
  <si>
    <t>The Morgan Kaufmann Series in Networking</t>
  </si>
  <si>
    <t>Pioro, Michal; Medhi, Deepankar</t>
  </si>
  <si>
    <t>Computer Science/IT; Engineering; Engineering: Electrical</t>
  </si>
  <si>
    <t>http://ebookcentral.proquest.com/lib/pwr/detail.action?docID=226719</t>
  </si>
  <si>
    <t>Numerical Methods in Engineering with MATLAB®</t>
  </si>
  <si>
    <t>Cambridge University Press</t>
  </si>
  <si>
    <t>Kiusalaas, Jaan</t>
  </si>
  <si>
    <t>Engineering: General; Engineering; Engineering: Civil</t>
  </si>
  <si>
    <t>http://ebookcentral.proquest.com/lib/pwr/detail.action?docID=238277</t>
  </si>
  <si>
    <t>Metallotherapeutic Drugs and Metal-Based Diagnostic Agents : The Use of Metals in Medicine</t>
  </si>
  <si>
    <t>John Wiley &amp; Sons, Incorporated</t>
  </si>
  <si>
    <t>Gielen, Marcel; Tiekink, Edward R. T.</t>
  </si>
  <si>
    <t>Medicine; Pharmacy</t>
  </si>
  <si>
    <t>http://ebookcentral.proquest.com/lib/pwr/detail.action?docID=239023</t>
  </si>
  <si>
    <t>Cryogenic Engineering, Second Edition, Revised and Expanded</t>
  </si>
  <si>
    <t>CRC Press</t>
  </si>
  <si>
    <t>Flynn, Thomas</t>
  </si>
  <si>
    <t>Engineering: General; Engineering; Engineering: Chemical</t>
  </si>
  <si>
    <t>http://ebookcentral.proquest.com/lib/pwr/detail.action?docID=240111</t>
  </si>
  <si>
    <t>Physical Foundations of Cosmology</t>
  </si>
  <si>
    <t>Mukhanov, Viatcheslav; Mukhanov, Viatcehslav</t>
  </si>
  <si>
    <t>Science; Science: Astronomy</t>
  </si>
  <si>
    <t>http://ebookcentral.proquest.com/lib/pwr/detail.action?docID=243986</t>
  </si>
  <si>
    <t>Practical Railway Engineering</t>
  </si>
  <si>
    <t>World Scientific Publishing Company</t>
  </si>
  <si>
    <t>Imperial College Press</t>
  </si>
  <si>
    <t>Bonnett, Clifford F</t>
  </si>
  <si>
    <t>Engineering: Civil; Engineering; Engineering: General</t>
  </si>
  <si>
    <t>http://ebookcentral.proquest.com/lib/pwr/detail.action?docID=259267</t>
  </si>
  <si>
    <t>Hydraulic Power System Analysis</t>
  </si>
  <si>
    <t>Fluid Power and Control</t>
  </si>
  <si>
    <t>Akers, Arthur; Gassman, Max; Smith, Richard</t>
  </si>
  <si>
    <t>Engineering; Engineering: Mechanical; Engineering: General</t>
  </si>
  <si>
    <t>http://ebookcentral.proquest.com/lib/pwr/detail.action?docID=263619</t>
  </si>
  <si>
    <t>Design and Optimization in Organic Synthesis : Second Revised and Enlarged Edition</t>
  </si>
  <si>
    <t>Data Handling in Science and Technology</t>
  </si>
  <si>
    <t>Carlson, Rolf; Carlson, Johan E.</t>
  </si>
  <si>
    <t>Science: Chemistry; Science</t>
  </si>
  <si>
    <t>http://ebookcentral.proquest.com/lib/pwr/detail.action?docID=269925</t>
  </si>
  <si>
    <t>The Volatility Surface : A Practitioner's Guide</t>
  </si>
  <si>
    <t>Wiley Finance Ser.</t>
  </si>
  <si>
    <t>Gatheral, Jim; Taleb, Nassim Nicholas</t>
  </si>
  <si>
    <t>Business/Management; Economics</t>
  </si>
  <si>
    <t>http://ebookcentral.proquest.com/lib/pwr/detail.action?docID=272158</t>
  </si>
  <si>
    <t>Ideas of Quantum Chemistry</t>
  </si>
  <si>
    <t>Piela, Lucjan</t>
  </si>
  <si>
    <t>http://ebookcentral.proquest.com/lib/pwr/detail.action?docID=282029</t>
  </si>
  <si>
    <t>Protective Relaying : Principles and Applications, Third Edition</t>
  </si>
  <si>
    <t>Power Engineering</t>
  </si>
  <si>
    <t>Blackburn, J. Lewis; Domin, Thomas J.</t>
  </si>
  <si>
    <t>Engineering; Engineering: Electrical</t>
  </si>
  <si>
    <t>http://ebookcentral.proquest.com/lib/pwr/detail.action?docID=283277</t>
  </si>
  <si>
    <t>The Regulatory Challenge of Biotechnology : Human Genetics, Food and Patents</t>
  </si>
  <si>
    <t>Edward Elgar Publishing</t>
  </si>
  <si>
    <t>Biotechnology Regulation series</t>
  </si>
  <si>
    <t>Somsen, H.</t>
  </si>
  <si>
    <t>Law</t>
  </si>
  <si>
    <t>http://ebookcentral.proquest.com/lib/pwr/detail.action?docID=283360</t>
  </si>
  <si>
    <t>Machine Vision : Theory, Algorithms, Practicalities</t>
  </si>
  <si>
    <t>Signal Processing and its Applications</t>
  </si>
  <si>
    <t>Davies, E. R.</t>
  </si>
  <si>
    <t>Engineering: Civil; Computer Science/IT; Engineering</t>
  </si>
  <si>
    <t>http://ebookcentral.proquest.com/lib/pwr/detail.action?docID=288745</t>
  </si>
  <si>
    <t>Photochromism: Molecules and Systems</t>
  </si>
  <si>
    <t>Dürr, Heinz; Bouas-Laurent, Henri; Lehn, Jean-Marie; Durr, Heinz</t>
  </si>
  <si>
    <t>http://ebookcentral.proquest.com/lib/pwr/detail.action?docID=300666</t>
  </si>
  <si>
    <t>Plenty Of Room For Biology At The Bottom : An Introduction To Bionanotechnology</t>
  </si>
  <si>
    <t>Gazit, Ehud</t>
  </si>
  <si>
    <t>Science; Science: Biology/Natural History; Medicine</t>
  </si>
  <si>
    <t>http://ebookcentral.proquest.com/lib/pwr/detail.action?docID=312291</t>
  </si>
  <si>
    <t>The Art of Cryogenics : Low-Temperature Experimental Techniques</t>
  </si>
  <si>
    <t>Ventura, Guglielmo; Risegari, Lara</t>
  </si>
  <si>
    <t>Science; Engineering; Engineering: Chemical; Science: Physics</t>
  </si>
  <si>
    <t>http://ebookcentral.proquest.com/lib/pwr/detail.action?docID=319058</t>
  </si>
  <si>
    <t>The Behaviour and Design of Steel Structures to EC3, Fourth Edition</t>
  </si>
  <si>
    <t>Trahair, N.S.; Bradford, M.A.; Nethercot, David</t>
  </si>
  <si>
    <t>Engineering; Engineering: Civil</t>
  </si>
  <si>
    <t>http://ebookcentral.proquest.com/lib/pwr/detail.action?docID=325260</t>
  </si>
  <si>
    <t>Distributed Computing : Principles, Algorithms, and Systems</t>
  </si>
  <si>
    <t>Kshemkalyani, Ajay D.; Singhal, Mukesh</t>
  </si>
  <si>
    <t>Computer Science/IT</t>
  </si>
  <si>
    <t>http://ebookcentral.proquest.com/lib/pwr/detail.action?docID=336106</t>
  </si>
  <si>
    <t>Advanced Materials and Design for Electromagnetic Interference Shielding</t>
  </si>
  <si>
    <t>Tong, Xingcun  Colin</t>
  </si>
  <si>
    <t>http://ebookcentral.proquest.com/lib/pwr/detail.action?docID=365230</t>
  </si>
  <si>
    <t>Advances in High Voltage Engineering</t>
  </si>
  <si>
    <t>The Institution of Engineering and Technology</t>
  </si>
  <si>
    <t>IEE power and energy series ;</t>
  </si>
  <si>
    <t>Haddad, A.; Warne, D.F.</t>
  </si>
  <si>
    <t>Engineering: Electrical; Engineering</t>
  </si>
  <si>
    <t>http://ebookcentral.proquest.com/lib/pwr/detail.action?docID=407954</t>
  </si>
  <si>
    <t>Quantum Statistical Mechanics</t>
  </si>
  <si>
    <t>Schieve, William C.; Horwitz, Lawrence P.</t>
  </si>
  <si>
    <t>Science: Physics; Science</t>
  </si>
  <si>
    <t>http://ebookcentral.proquest.com/lib/pwr/detail.action?docID=424534</t>
  </si>
  <si>
    <t>ISO 9000 Quality Systems Handbook - updated for the ISO 9001:2008 standard</t>
  </si>
  <si>
    <t>Taylor and Francis</t>
  </si>
  <si>
    <t>Routledge</t>
  </si>
  <si>
    <t>Hoyle, David</t>
  </si>
  <si>
    <t>Business/Management</t>
  </si>
  <si>
    <t>http://ebookcentral.proquest.com/lib/pwr/detail.action?docID=453025</t>
  </si>
  <si>
    <t>Power Line Communications in Practice</t>
  </si>
  <si>
    <t>Artech House</t>
  </si>
  <si>
    <t>Artech House Books</t>
  </si>
  <si>
    <t>Carcelle, Xavier</t>
  </si>
  <si>
    <t>http://ebookcentral.proquest.com/lib/pwr/detail.action?docID=456911</t>
  </si>
  <si>
    <t>Introduction to Nanoscience</t>
  </si>
  <si>
    <t>OUP Oxford</t>
  </si>
  <si>
    <t>Lindsay, Stuart</t>
  </si>
  <si>
    <t>Engineering: General; Science: Physics; Engineering; Science</t>
  </si>
  <si>
    <t>http://ebookcentral.proquest.com/lib/pwr/detail.action?docID=472316</t>
  </si>
  <si>
    <t>Light-Matter Interaction : Atoms and Molecules in External Fields and Nonlinear Optics</t>
  </si>
  <si>
    <t>Wiley-VCH</t>
  </si>
  <si>
    <t>Hill, Wendell T.; Lee, Chi H.; Hill, Wendell T., III</t>
  </si>
  <si>
    <t>Science; Science: Physics</t>
  </si>
  <si>
    <t>http://ebookcentral.proquest.com/lib/pwr/detail.action?docID=481700</t>
  </si>
  <si>
    <t>Bioinorganic Chemistry : A Survey</t>
  </si>
  <si>
    <t>Academic Press</t>
  </si>
  <si>
    <t>Ochiai, Ei-Ichiro</t>
  </si>
  <si>
    <t>Science: Chemistry; Science; Science: Biology/Natural History</t>
  </si>
  <si>
    <t>http://ebookcentral.proquest.com/lib/pwr/detail.action?docID=535226</t>
  </si>
  <si>
    <t>The Unschooled Mind : How Children Think and How Schools Should Teach</t>
  </si>
  <si>
    <t>Basic Books</t>
  </si>
  <si>
    <t>Gardner, Howard</t>
  </si>
  <si>
    <t>Education</t>
  </si>
  <si>
    <t>http://ebookcentral.proquest.com/lib/pwr/detail.action?docID=665794</t>
  </si>
  <si>
    <t>Zinc Oxide Materials for Electronic and Optoelectronic Device Applications</t>
  </si>
  <si>
    <t>Wiley</t>
  </si>
  <si>
    <t>Wiley Series in Materials for Electronic &amp; Optoelectronic Applications</t>
  </si>
  <si>
    <t>Litton, Cole W.; Collins, Thomas C.; Reynolds, Donald C.</t>
  </si>
  <si>
    <t>Engineering: Chemical; Engineering; Engineering: Electrical</t>
  </si>
  <si>
    <t>http://ebookcentral.proquest.com/lib/pwr/detail.action?docID=697518</t>
  </si>
  <si>
    <t>Quantum Optics in Phase Space</t>
  </si>
  <si>
    <t>Schleich, Wolfgang P.; etc., ; Krahmer, D.</t>
  </si>
  <si>
    <t>http://ebookcentral.proquest.com/lib/pwr/detail.action?docID=822707</t>
  </si>
  <si>
    <t>Solid Oxide Fuels Cells: Facts and Figures</t>
  </si>
  <si>
    <t>Springer London</t>
  </si>
  <si>
    <t>Springer</t>
  </si>
  <si>
    <t>Green Energy and Technology</t>
  </si>
  <si>
    <t>Irvine, John T.S.; Connor, Paul</t>
  </si>
  <si>
    <t>Science; Engineering; Engineering: Electrical; Science: Physics</t>
  </si>
  <si>
    <t>http://ebookcentral.proquest.com/lib/pwr/detail.action?docID=1030520</t>
  </si>
  <si>
    <t>Global Land Ice Measurements from Space</t>
  </si>
  <si>
    <t>Springer Berlin Heidelberg</t>
  </si>
  <si>
    <t>Springer Praxis Books</t>
  </si>
  <si>
    <t>Kargel, Jeffrey S.; Bishop, Michael P.; KÃ¤Ã¤b, Andreas; Kaab, Andreas ; Raup, Bruce H.</t>
  </si>
  <si>
    <t>Science; Science: Geology</t>
  </si>
  <si>
    <t>http://ebookcentral.proquest.com/lib/pwr/detail.action?docID=1106462</t>
  </si>
  <si>
    <t>Atmospheric Chemistry and Physics : From Air Pollution to Climate Change</t>
  </si>
  <si>
    <t>Wiley-Interscience</t>
  </si>
  <si>
    <t>Seinfeld, John H.; Pandis, Spyros N.</t>
  </si>
  <si>
    <t>Science: Geology; Science; Science: Physics</t>
  </si>
  <si>
    <t>http://ebookcentral.proquest.com/lib/pwr/detail.action?docID=1120465</t>
  </si>
  <si>
    <t>Optical Orientation</t>
  </si>
  <si>
    <t>North Holland</t>
  </si>
  <si>
    <t>Modern Problems in Condensed Matter Sciences</t>
  </si>
  <si>
    <t>Meier, F.; Zakharchenya, B. P.</t>
  </si>
  <si>
    <t>http://ebookcentral.proquest.com/lib/pwr/detail.action?docID=1144247</t>
  </si>
  <si>
    <t>CO2 Lasers Effects and Applications : Effects and Applications</t>
  </si>
  <si>
    <t>Duley, W</t>
  </si>
  <si>
    <t>Engineering: Civil; Engineering; Engineering: Electrical</t>
  </si>
  <si>
    <t>http://ebookcentral.proquest.com/lib/pwr/detail.action?docID=1183550</t>
  </si>
  <si>
    <t>Intelligent Materials</t>
  </si>
  <si>
    <t>Royal Society of Chemistry</t>
  </si>
  <si>
    <t>Metzger, R; Sauvage, Jean-Pierre; Stoddart, J Fraser; Kim, Kwang J; Hirai, Toshihiro; Asanuma, Hiroshi; Barrett, Christopher; Lendlein, Andreas; Langer, Robert S; Otero, Toribio Fernandez</t>
  </si>
  <si>
    <t>http://ebookcentral.proquest.com/lib/pwr/detail.action?docID=1185654</t>
  </si>
  <si>
    <t>New Frontiers in Photochromism</t>
  </si>
  <si>
    <t>Springer Japan</t>
  </si>
  <si>
    <t>Irie, Masahiro; Yokoyama, Yasushi; Seki, Takahiro</t>
  </si>
  <si>
    <t>Science; Science: Chemistry</t>
  </si>
  <si>
    <t>http://ebookcentral.proquest.com/lib/pwr/detail.action?docID=1317156</t>
  </si>
  <si>
    <t>Entrepreneurship for Engineers</t>
  </si>
  <si>
    <t>De Gruyter</t>
  </si>
  <si>
    <t>De Gruyter Oldenbourg</t>
  </si>
  <si>
    <t>Kohlert, Helmut; Fadai, Dawud; Sachs, Hans-Ulrich</t>
  </si>
  <si>
    <t>Engineering; Business/Management; Engineering: General</t>
  </si>
  <si>
    <t>http://ebookcentral.proquest.com/lib/pwr/detail.action?docID=1347636</t>
  </si>
  <si>
    <t>Environmental Risk Assessment : A Toxicological Approach</t>
  </si>
  <si>
    <t>Simon, Ted</t>
  </si>
  <si>
    <t>Environmental Studies</t>
  </si>
  <si>
    <t>http://ebookcentral.proquest.com/lib/pwr/detail.action?docID=1398226</t>
  </si>
  <si>
    <t>Remote Sensing of the Mine Environment</t>
  </si>
  <si>
    <t>Düzgün, H. Sebnem; Demirel, Nuray</t>
  </si>
  <si>
    <t>Engineering; Engineering: Environmental</t>
  </si>
  <si>
    <t>http://ebookcentral.proquest.com/lib/pwr/detail.action?docID=1449637</t>
  </si>
  <si>
    <t>Information and Influence Propagation in Social Networks</t>
  </si>
  <si>
    <t>Morgan &amp; Claypool Publishers</t>
  </si>
  <si>
    <t>Synthesis Lectures on Data Management Ser.</t>
  </si>
  <si>
    <t>Chen, Wei; Lakshmanan, Laks V. S.; Castillo, Carlos</t>
  </si>
  <si>
    <t>Computer Science/IT; Social Science</t>
  </si>
  <si>
    <t>http://ebookcentral.proquest.com/lib/pwr/detail.action?docID=1543318</t>
  </si>
  <si>
    <t>Ecotoxicology : Effects of Pollutants on the Natural Environment</t>
  </si>
  <si>
    <t>Walker, Colin</t>
  </si>
  <si>
    <t>Science; Science: Biology/Natural History</t>
  </si>
  <si>
    <t>http://ebookcentral.proquest.com/lib/pwr/detail.action?docID=1582417</t>
  </si>
  <si>
    <t>Plasma Electronics, Second Edition : Applications in Microelectronic Device Fabrication</t>
  </si>
  <si>
    <t>Makabe, Toshiaki; Petrovic, Zoran Lj.</t>
  </si>
  <si>
    <t>Engineering: General; Engineering: Civil; Engineering</t>
  </si>
  <si>
    <t>http://ebookcentral.proquest.com/lib/pwr/detail.action?docID=1591641</t>
  </si>
  <si>
    <t>Handbook of Industrial Drying, Fourth Edition</t>
  </si>
  <si>
    <t>Advances in Drying Science and Technology</t>
  </si>
  <si>
    <t>Mujumdar, Arun S.</t>
  </si>
  <si>
    <t>Engineering; Engineering: Chemical</t>
  </si>
  <si>
    <t>http://ebookcentral.proquest.com/lib/pwr/detail.action?docID=1602027</t>
  </si>
  <si>
    <t>Introduction to Phonons and Electrons</t>
  </si>
  <si>
    <t>Lou, Liang-fu</t>
  </si>
  <si>
    <t>http://ebookcentral.proquest.com/lib/pwr/detail.action?docID=1681614</t>
  </si>
  <si>
    <t>Vibration of Hydraulic Machinery</t>
  </si>
  <si>
    <t>Springer Netherlands</t>
  </si>
  <si>
    <t>Mechanisms and Machine Science</t>
  </si>
  <si>
    <t>Wu, Yulin; Li, Shengcai; Liu, Shuhong; Dou, Hua-Shu ; Qian, Zhongdong</t>
  </si>
  <si>
    <t>Engineering; Engineering: General; Engineering: Civil</t>
  </si>
  <si>
    <t>http://ebookcentral.proquest.com/lib/pwr/detail.action?docID=1697549</t>
  </si>
  <si>
    <t>Adaptive Design Theory and Implementation Using SAS and R, Second Edition</t>
  </si>
  <si>
    <t>Chapman and Hall/CRC</t>
  </si>
  <si>
    <t>Chapman &amp; Hall/CRC Biostatistics Series</t>
  </si>
  <si>
    <t>Chang, Mark</t>
  </si>
  <si>
    <t>Mathematics; Pharmacy; Medicine</t>
  </si>
  <si>
    <t>http://ebookcentral.proquest.com/lib/pwr/detail.action?docID=1711142</t>
  </si>
  <si>
    <t>Theory of Gas Discharge Plasma</t>
  </si>
  <si>
    <t>Springer International Publishing</t>
  </si>
  <si>
    <t>Springer Series on Atomic, Optical, and Plasma Physics</t>
  </si>
  <si>
    <t>Smirnov, Boris M.</t>
  </si>
  <si>
    <t>http://ebookcentral.proquest.com/lib/pwr/detail.action?docID=1966796</t>
  </si>
  <si>
    <t>Remote Sensing of Glaciers : Techniques for Topographic, Spatial and Thematic Mapping of Glaciers</t>
  </si>
  <si>
    <t>Pellikka, Petri; Rees, W. Gareth</t>
  </si>
  <si>
    <t>Science: Geology; Science</t>
  </si>
  <si>
    <t>http://ebookcentral.proquest.com/lib/pwr/detail.action?docID=2010253</t>
  </si>
  <si>
    <t>Oscillating Heat Pipes</t>
  </si>
  <si>
    <t>Springer New York</t>
  </si>
  <si>
    <t>Ma, Hongbin</t>
  </si>
  <si>
    <t>Engineering: Civil; Engineering: Electrical; Engineering</t>
  </si>
  <si>
    <t>http://ebookcentral.proquest.com/lib/pwr/detail.action?docID=2094378</t>
  </si>
  <si>
    <t>Hydraulic Structures</t>
  </si>
  <si>
    <t>Chen, Sheng-Hong</t>
  </si>
  <si>
    <t>Engineering; Engineering: Civil; Engineering: General</t>
  </si>
  <si>
    <t>http://ebookcentral.proquest.com/lib/pwr/detail.action?docID=2094882</t>
  </si>
  <si>
    <t>Noncovalent Forces</t>
  </si>
  <si>
    <t>Challenges and Advances in Computational Chemistry and Physics</t>
  </si>
  <si>
    <t>Scheiner, Steve</t>
  </si>
  <si>
    <t>http://ebookcentral.proquest.com/lib/pwr/detail.action?docID=2097305</t>
  </si>
  <si>
    <t>Generation and Applications of Atmospheric Pressure Plasmas</t>
  </si>
  <si>
    <t>Nova Science Publishers, Inc.</t>
  </si>
  <si>
    <t>Nova</t>
  </si>
  <si>
    <t>Physics Research and Technology</t>
  </si>
  <si>
    <t>Kogoma, Masuhiro; Kusano, Masako; Kusano, Yukihiro</t>
  </si>
  <si>
    <t>Science: Chemistry; Engineering; Engineering: Civil; Science</t>
  </si>
  <si>
    <t>http://ebookcentral.proquest.com/lib/pwr/detail.action?docID=3018176</t>
  </si>
  <si>
    <t>Bridge Vibration and Controls: New Research</t>
  </si>
  <si>
    <t>Transportation Infrastructure - Roads, Highways, Bridges, Airports and Mass Transit</t>
  </si>
  <si>
    <t>Xia, H.; Roeck, G. De; Goicolea, Jose M.</t>
  </si>
  <si>
    <t>Engineering: Civil; Engineering</t>
  </si>
  <si>
    <t>http://ebookcentral.proquest.com/lib/pwr/detail.action?docID=3021351</t>
  </si>
  <si>
    <t>From Big Data to Big Profits : Success with Data and Analytics</t>
  </si>
  <si>
    <t>Oxford University Press</t>
  </si>
  <si>
    <t>Walker, Russell</t>
  </si>
  <si>
    <t>Computer Science/IT; Business/Management</t>
  </si>
  <si>
    <t>http://ebookcentral.proquest.com/lib/pwr/detail.action?docID=3564595</t>
  </si>
  <si>
    <t>Micro- and Nanostructured Polymer Systems : From Synthesis to Applications</t>
  </si>
  <si>
    <t>Apple Academic Press</t>
  </si>
  <si>
    <t>Thomas, Sabu; Shanks, Robert; Joy, Jithin</t>
  </si>
  <si>
    <t>Engineering: Civil; Engineering; Engineering: Chemical</t>
  </si>
  <si>
    <t>http://ebookcentral.proquest.com/lib/pwr/detail.action?docID=4097032</t>
  </si>
  <si>
    <t>Circulating microRNAs in Disease Diagnostics and their Potential Biological Relevance</t>
  </si>
  <si>
    <t>Springer Basel</t>
  </si>
  <si>
    <t>Experientia Supplementum</t>
  </si>
  <si>
    <t>Igaz, Peter</t>
  </si>
  <si>
    <t>Medicine</t>
  </si>
  <si>
    <t>http://ebookcentral.proquest.com/lib/pwr/detail.action?docID=4178231</t>
  </si>
  <si>
    <t>Gene Cloning and DNA Analysis : An Introduction</t>
  </si>
  <si>
    <t>Wiley-Blackwell</t>
  </si>
  <si>
    <t>Brown, Terry</t>
  </si>
  <si>
    <t>Science: Biology/Natural History; Science</t>
  </si>
  <si>
    <t>http://ebookcentral.proquest.com/lib/pwr/detail.action?docID=4183024</t>
  </si>
  <si>
    <t>Time-Frequency Signal Analysis and Processing : A Comprehensive Reference</t>
  </si>
  <si>
    <t>Boashash, Boualem</t>
  </si>
  <si>
    <t>http://ebookcentral.proquest.com/lib/pwr/detail.action?docID=4189278</t>
  </si>
  <si>
    <t>R for Programmers : Mastering the Tools</t>
  </si>
  <si>
    <t>Zhang, Dan</t>
  </si>
  <si>
    <t>Computer Science/IT; Mathematics</t>
  </si>
  <si>
    <t>http://ebookcentral.proquest.com/lib/pwr/detail.action?docID=4312573</t>
  </si>
  <si>
    <t>English for Writing Research Papers</t>
  </si>
  <si>
    <t>English for Academic Research</t>
  </si>
  <si>
    <t>Wallwork, Adrian</t>
  </si>
  <si>
    <t>Language/Linguistics; Literature</t>
  </si>
  <si>
    <t>http://ebookcentral.proquest.com/lib/pwr/detail.action?docID=4439459</t>
  </si>
  <si>
    <t>Remote Sensing and GIS for Ecologists : Using Open Source Software</t>
  </si>
  <si>
    <t>Pelagic Publishing</t>
  </si>
  <si>
    <t>Data in the Wild</t>
  </si>
  <si>
    <t>Wegmann, Martin; Leutner, Benjamin; Dech, Stefan</t>
  </si>
  <si>
    <t>Geography/Travel; Science; Science: Biology/Natural History</t>
  </si>
  <si>
    <t>http://ebookcentral.proquest.com/lib/pwr/detail.action?docID=4464688</t>
  </si>
  <si>
    <t>Green Biocatalysis</t>
  </si>
  <si>
    <t>Patel, Ramesh N.</t>
  </si>
  <si>
    <t>http://ebookcentral.proquest.com/lib/pwr/detail.action?docID=4526671</t>
  </si>
  <si>
    <t>Multiphase Catalytic Reactors : Theory, Design, Manufacturing, and Applications</t>
  </si>
  <si>
    <t>Önsan, Zeynep Ilsen; Avci, Ahmet Kerim</t>
  </si>
  <si>
    <t>http://ebookcentral.proquest.com/lib/pwr/detail.action?docID=4538960</t>
  </si>
  <si>
    <t>Asymmetric Dearomatization Reactions</t>
  </si>
  <si>
    <t>You, Shu-Li</t>
  </si>
  <si>
    <t>http://ebookcentral.proquest.com/lib/pwr/detail.action?docID=4538963</t>
  </si>
  <si>
    <t>Big Data : Principles and Paradigms</t>
  </si>
  <si>
    <t>Buyya, Rajkumar; Calheiros, Rodrigo N.; Dastjerdi, Amir Vahid</t>
  </si>
  <si>
    <t>http://ebookcentral.proquest.com/lib/pwr/detail.action?docID=4544734</t>
  </si>
  <si>
    <t>Hidden Markov Models for Time Series : An Introduction Using R, Second Edition</t>
  </si>
  <si>
    <t>Chapman &amp; Hall/CRC Monographs on Statistics &amp; Applied Probability</t>
  </si>
  <si>
    <t>Zucchini, Walter; MacDonald, Iain L.; Langrock, Roland</t>
  </si>
  <si>
    <t>Mathematics</t>
  </si>
  <si>
    <t>http://ebookcentral.proquest.com/lib/pwr/detail.action?docID=4561971</t>
  </si>
  <si>
    <t>Introduction to Process Safety for Undergraduates and Engineers</t>
  </si>
  <si>
    <t>American Institute of Chemical Engineers</t>
  </si>
  <si>
    <t>CCPS (Center for Chemical Process Safety)</t>
  </si>
  <si>
    <t>http://ebookcentral.proquest.com/lib/pwr/detail.action?docID=4575631</t>
  </si>
  <si>
    <t>Cold Plasma in Food and Agriculture : Fundamentals and Applications</t>
  </si>
  <si>
    <t>Misra, NN; Schlüter, Oliver; Cullen, PJ</t>
  </si>
  <si>
    <t>Science: Physics; Science; Engineering: Chemical; Engineering</t>
  </si>
  <si>
    <t>http://ebookcentral.proquest.com/lib/pwr/detail.action?docID=4602872</t>
  </si>
  <si>
    <t>Self-aware Computing Systems : An Engineering Approach</t>
  </si>
  <si>
    <t>Natural Computing Series</t>
  </si>
  <si>
    <t>Lewis, Peter R.; Platzner, Marco; Rinner, Bernhard; Tørresen, Jim; Yao, Xin</t>
  </si>
  <si>
    <t>http://ebookcentral.proquest.com/lib/pwr/detail.action?docID=4616182</t>
  </si>
  <si>
    <t>Stereoelectronic Effects : A Bridge Between Structure and Reactivity</t>
  </si>
  <si>
    <t>Alabugin, Igor V.</t>
  </si>
  <si>
    <t>http://ebookcentral.proquest.com/lib/pwr/detail.action?docID=4658586</t>
  </si>
  <si>
    <t>A Guide to Temporal Networks</t>
  </si>
  <si>
    <t>Series on Complexity Science</t>
  </si>
  <si>
    <t>Masuda Naoki; Lambiotte Renaud</t>
  </si>
  <si>
    <t>http://ebookcentral.proquest.com/lib/pwr/detail.action?docID=4662541</t>
  </si>
  <si>
    <t>The Intelligent Enterprise in the Era of Big Data</t>
  </si>
  <si>
    <t>Srinivasan, Venkat</t>
  </si>
  <si>
    <t>http://ebookcentral.proquest.com/lib/pwr/detail.action?docID=4678298</t>
  </si>
  <si>
    <t>Designing Device Independent Mobile Apps and Service : Your Idea, on Any Device, Anywhere</t>
  </si>
  <si>
    <t>IEEE Computer Society Press</t>
  </si>
  <si>
    <t>Heckman, Rocky</t>
  </si>
  <si>
    <t>http://ebookcentral.proquest.com/lib/pwr/detail.action?docID=4690019</t>
  </si>
  <si>
    <t>Flotation Reagents: Applied Surface Chemistry on Minerals Flotation and Energy Resources Beneficiation</t>
  </si>
  <si>
    <t>Springer Singapore</t>
  </si>
  <si>
    <t>Wang, Dianzuo</t>
  </si>
  <si>
    <t>http://ebookcentral.proquest.com/lib/pwr/detail.action?docID=4692905</t>
  </si>
  <si>
    <t>Applied Biclustering Methods for Big and High-Dimensional Data Using R</t>
  </si>
  <si>
    <t>Kasim, Adetayo; Shkedy, Ziv; Kaiser, Sebastian; Hochreiter, Sepp; Talloen, Willem</t>
  </si>
  <si>
    <t>http://ebookcentral.proquest.com/lib/pwr/detail.action?docID=4709823</t>
  </si>
  <si>
    <t>Mainstream Deammonification</t>
  </si>
  <si>
    <t>IWA Publishing</t>
  </si>
  <si>
    <t>WERF Research Report Series</t>
  </si>
  <si>
    <t>O’Shaughnessy, Maureen</t>
  </si>
  <si>
    <t>Engineering: Environmental; Engineering</t>
  </si>
  <si>
    <t>http://ebookcentral.proquest.com/lib/pwr/detail.action?docID=4732979</t>
  </si>
  <si>
    <t>Ontology Engineering with Ontology Design Patterns: Foundations and Applications</t>
  </si>
  <si>
    <t>IOS Press</t>
  </si>
  <si>
    <t>Studies on the Semantic Web</t>
  </si>
  <si>
    <t>Hitzler, P.; Gangemi, A.; Janowicz, K.</t>
  </si>
  <si>
    <t>http://ebookcentral.proquest.com/lib/pwr/detail.action?docID=4753393</t>
  </si>
  <si>
    <t>Additive Manufacturing Handbook : Product Development for the Defense Industry</t>
  </si>
  <si>
    <t>Systems Innovation Book Series</t>
  </si>
  <si>
    <t>Badiru, Adedeji B.; Valencia, Vhance V.</t>
  </si>
  <si>
    <t>Engineering; Engineering: General; Business/Management</t>
  </si>
  <si>
    <t>http://ebookcentral.proquest.com/lib/pwr/detail.action?docID=4863008</t>
  </si>
  <si>
    <t>Mastering Bitcoin : Programming the Open Blockchain</t>
  </si>
  <si>
    <t>O'Reilly Media</t>
  </si>
  <si>
    <t>Antonopoulos, Andreas M.</t>
  </si>
  <si>
    <t>http://ebookcentral.proquest.com/lib/pwr/detail.action?docID=4875878</t>
  </si>
  <si>
    <t>A Handbook for Doctoral Supervisors</t>
  </si>
  <si>
    <t>Taylor, Stan; Kiley, Margaret; Humphrey, Robin</t>
  </si>
  <si>
    <t>http://ebookcentral.proquest.com/lib/pwr/detail.action?docID=4931044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</si>
</sst>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owned proquest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abSelected="1" workbookViewId="0">
      <selection sqref="A1:L1"/>
    </sheetView>
  </sheetViews>
  <sheetFormatPr defaultRowHeight="15" x14ac:dyDescent="0.25"/>
  <cols>
    <col min="1" max="1" width="81.140625" bestFit="1" customWidth="1"/>
    <col min="2" max="3" width="14.140625" bestFit="1" customWidth="1"/>
    <col min="4" max="5" width="42.7109375" bestFit="1" customWidth="1"/>
    <col min="6" max="6" width="15.28515625" bestFit="1" customWidth="1"/>
    <col min="7" max="7" width="11.42578125" bestFit="1" customWidth="1"/>
    <col min="8" max="8" width="11.7109375" bestFit="1" customWidth="1"/>
    <col min="9" max="9" width="75.85546875" bestFit="1" customWidth="1"/>
    <col min="10" max="10" width="81.140625" bestFit="1" customWidth="1"/>
    <col min="11" max="11" width="56.7109375" bestFit="1" customWidth="1"/>
    <col min="12" max="12" width="67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12</v>
      </c>
      <c r="B2" t="str">
        <f>"9780125571890"</f>
        <v>9780125571890</v>
      </c>
      <c r="C2" t="str">
        <f>"9780080516431"</f>
        <v>9780080516431</v>
      </c>
      <c r="D2" t="s">
        <v>13</v>
      </c>
      <c r="E2" t="s">
        <v>14</v>
      </c>
      <c r="F2" s="1">
        <v>38092</v>
      </c>
      <c r="G2" s="1">
        <v>38484</v>
      </c>
      <c r="H2">
        <v>1</v>
      </c>
      <c r="I2" t="s">
        <v>15</v>
      </c>
      <c r="J2" t="s">
        <v>16</v>
      </c>
      <c r="K2" t="s">
        <v>17</v>
      </c>
      <c r="L2" t="s">
        <v>18</v>
      </c>
    </row>
    <row r="3" spans="1:12" x14ac:dyDescent="0.25">
      <c r="A3" t="s">
        <v>19</v>
      </c>
      <c r="B3" t="str">
        <f>"9780521852883"</f>
        <v>9780521852883</v>
      </c>
      <c r="C3" t="str">
        <f>"9780511199561"</f>
        <v>9780511199561</v>
      </c>
      <c r="D3" t="s">
        <v>20</v>
      </c>
      <c r="E3" t="s">
        <v>20</v>
      </c>
      <c r="F3" s="1">
        <v>38565</v>
      </c>
      <c r="G3" s="1">
        <v>38735</v>
      </c>
      <c r="J3" t="s">
        <v>21</v>
      </c>
      <c r="K3" t="s">
        <v>22</v>
      </c>
      <c r="L3" t="s">
        <v>23</v>
      </c>
    </row>
    <row r="4" spans="1:12" x14ac:dyDescent="0.25">
      <c r="A4" t="s">
        <v>24</v>
      </c>
      <c r="B4" t="str">
        <f>"9780470864036"</f>
        <v>9780470864036</v>
      </c>
      <c r="C4" t="str">
        <f>"9780470864043"</f>
        <v>9780470864043</v>
      </c>
      <c r="D4" t="s">
        <v>25</v>
      </c>
      <c r="E4" t="s">
        <v>25</v>
      </c>
      <c r="F4" s="1">
        <v>38596</v>
      </c>
      <c r="G4" s="1">
        <v>38628</v>
      </c>
      <c r="H4">
        <v>1</v>
      </c>
      <c r="J4" t="s">
        <v>26</v>
      </c>
      <c r="K4" t="s">
        <v>27</v>
      </c>
      <c r="L4" t="s">
        <v>28</v>
      </c>
    </row>
    <row r="5" spans="1:12" x14ac:dyDescent="0.25">
      <c r="A5" t="s">
        <v>29</v>
      </c>
      <c r="B5" t="str">
        <f>"9780824753672"</f>
        <v>9780824753672</v>
      </c>
      <c r="C5" t="str">
        <f>"9780203026991"</f>
        <v>9780203026991</v>
      </c>
      <c r="D5" t="s">
        <v>30</v>
      </c>
      <c r="E5" t="s">
        <v>30</v>
      </c>
      <c r="F5" s="1">
        <v>38321</v>
      </c>
      <c r="G5" s="1">
        <v>39245</v>
      </c>
      <c r="H5">
        <v>2</v>
      </c>
      <c r="J5" t="s">
        <v>31</v>
      </c>
      <c r="K5" t="s">
        <v>32</v>
      </c>
      <c r="L5" t="s">
        <v>33</v>
      </c>
    </row>
    <row r="6" spans="1:12" x14ac:dyDescent="0.25">
      <c r="A6" t="s">
        <v>34</v>
      </c>
      <c r="B6" t="str">
        <f>"9780521563987"</f>
        <v>9780521563987</v>
      </c>
      <c r="C6" t="str">
        <f>"9780511200991"</f>
        <v>9780511200991</v>
      </c>
      <c r="D6" t="s">
        <v>20</v>
      </c>
      <c r="E6" t="s">
        <v>20</v>
      </c>
      <c r="F6" s="1">
        <v>38666</v>
      </c>
      <c r="G6" s="1">
        <v>38768</v>
      </c>
      <c r="J6" t="s">
        <v>35</v>
      </c>
      <c r="K6" t="s">
        <v>36</v>
      </c>
      <c r="L6" t="s">
        <v>37</v>
      </c>
    </row>
    <row r="7" spans="1:12" x14ac:dyDescent="0.25">
      <c r="A7" t="s">
        <v>38</v>
      </c>
      <c r="B7" t="str">
        <f>"9781860945151"</f>
        <v>9781860945151</v>
      </c>
      <c r="C7" t="str">
        <f>"9781860946851"</f>
        <v>9781860946851</v>
      </c>
      <c r="D7" t="s">
        <v>39</v>
      </c>
      <c r="E7" t="s">
        <v>40</v>
      </c>
      <c r="F7" s="1">
        <v>38513</v>
      </c>
      <c r="G7" s="1">
        <v>38923</v>
      </c>
      <c r="J7" t="s">
        <v>41</v>
      </c>
      <c r="K7" t="s">
        <v>42</v>
      </c>
      <c r="L7" t="s">
        <v>43</v>
      </c>
    </row>
    <row r="8" spans="1:12" x14ac:dyDescent="0.25">
      <c r="A8" t="s">
        <v>44</v>
      </c>
      <c r="B8" t="str">
        <f>"9780824799564"</f>
        <v>9780824799564</v>
      </c>
      <c r="C8" t="str">
        <f>"9781420014587"</f>
        <v>9781420014587</v>
      </c>
      <c r="D8" t="s">
        <v>30</v>
      </c>
      <c r="E8" t="s">
        <v>30</v>
      </c>
      <c r="F8" s="1">
        <v>38824</v>
      </c>
      <c r="G8" s="1">
        <v>39546</v>
      </c>
      <c r="H8">
        <v>1</v>
      </c>
      <c r="I8" t="s">
        <v>45</v>
      </c>
      <c r="J8" t="s">
        <v>46</v>
      </c>
      <c r="K8" t="s">
        <v>47</v>
      </c>
      <c r="L8" t="s">
        <v>48</v>
      </c>
    </row>
    <row r="9" spans="1:12" x14ac:dyDescent="0.25">
      <c r="A9" t="s">
        <v>49</v>
      </c>
      <c r="B9" t="str">
        <f>"9780444515278"</f>
        <v>9780444515278</v>
      </c>
      <c r="C9" t="str">
        <f>"9780080455273"</f>
        <v>9780080455273</v>
      </c>
      <c r="D9" t="s">
        <v>13</v>
      </c>
      <c r="E9" t="s">
        <v>13</v>
      </c>
      <c r="F9" s="1">
        <v>38450</v>
      </c>
      <c r="G9" s="1">
        <v>42341</v>
      </c>
      <c r="H9">
        <v>2</v>
      </c>
      <c r="I9" t="s">
        <v>50</v>
      </c>
      <c r="J9" t="s">
        <v>51</v>
      </c>
      <c r="K9" t="s">
        <v>52</v>
      </c>
      <c r="L9" t="s">
        <v>53</v>
      </c>
    </row>
    <row r="10" spans="1:12" x14ac:dyDescent="0.25">
      <c r="A10" t="s">
        <v>54</v>
      </c>
      <c r="B10" t="str">
        <f>"9780471792512"</f>
        <v>9780471792512</v>
      </c>
      <c r="C10" t="str">
        <f>"9780470068250"</f>
        <v>9780470068250</v>
      </c>
      <c r="D10" t="s">
        <v>25</v>
      </c>
      <c r="E10" t="s">
        <v>25</v>
      </c>
      <c r="F10" s="1">
        <v>38978</v>
      </c>
      <c r="G10" s="1">
        <v>38982</v>
      </c>
      <c r="H10">
        <v>1</v>
      </c>
      <c r="I10" t="s">
        <v>55</v>
      </c>
      <c r="J10" t="s">
        <v>56</v>
      </c>
      <c r="K10" t="s">
        <v>57</v>
      </c>
      <c r="L10" t="s">
        <v>58</v>
      </c>
    </row>
    <row r="11" spans="1:12" x14ac:dyDescent="0.25">
      <c r="A11" t="s">
        <v>59</v>
      </c>
      <c r="B11" t="str">
        <f>"9780444522276"</f>
        <v>9780444522276</v>
      </c>
      <c r="C11" t="str">
        <f>"9780080466767"</f>
        <v>9780080466767</v>
      </c>
      <c r="D11" t="s">
        <v>13</v>
      </c>
      <c r="E11" t="s">
        <v>13</v>
      </c>
      <c r="F11" s="1">
        <v>39049</v>
      </c>
      <c r="G11" s="1">
        <v>39093</v>
      </c>
      <c r="J11" t="s">
        <v>60</v>
      </c>
      <c r="K11" t="s">
        <v>52</v>
      </c>
      <c r="L11" t="s">
        <v>61</v>
      </c>
    </row>
    <row r="12" spans="1:12" x14ac:dyDescent="0.25">
      <c r="A12" t="s">
        <v>62</v>
      </c>
      <c r="B12" t="str">
        <f>"9781574447163"</f>
        <v>9781574447163</v>
      </c>
      <c r="C12" t="str">
        <f>"9781420017847"</f>
        <v>9781420017847</v>
      </c>
      <c r="D12" t="s">
        <v>30</v>
      </c>
      <c r="E12" t="s">
        <v>30</v>
      </c>
      <c r="F12" s="1">
        <v>39072</v>
      </c>
      <c r="G12" s="1">
        <v>39101</v>
      </c>
      <c r="H12">
        <v>3</v>
      </c>
      <c r="I12" t="s">
        <v>63</v>
      </c>
      <c r="J12" t="s">
        <v>64</v>
      </c>
      <c r="K12" t="s">
        <v>65</v>
      </c>
      <c r="L12" t="s">
        <v>66</v>
      </c>
    </row>
    <row r="13" spans="1:12" x14ac:dyDescent="0.25">
      <c r="A13" t="s">
        <v>67</v>
      </c>
      <c r="B13" t="str">
        <f>"9781845424893"</f>
        <v>9781845424893</v>
      </c>
      <c r="C13" t="str">
        <f>"9781847204417"</f>
        <v>9781847204417</v>
      </c>
      <c r="D13" t="s">
        <v>68</v>
      </c>
      <c r="E13" t="s">
        <v>68</v>
      </c>
      <c r="F13" s="1">
        <v>39108</v>
      </c>
      <c r="G13" s="1">
        <v>39168</v>
      </c>
      <c r="I13" t="s">
        <v>69</v>
      </c>
      <c r="J13" t="s">
        <v>70</v>
      </c>
      <c r="K13" t="s">
        <v>71</v>
      </c>
      <c r="L13" t="s">
        <v>72</v>
      </c>
    </row>
    <row r="14" spans="1:12" x14ac:dyDescent="0.25">
      <c r="A14" t="s">
        <v>73</v>
      </c>
      <c r="B14" t="str">
        <f>"9780122060939"</f>
        <v>9780122060939</v>
      </c>
      <c r="C14" t="str">
        <f>"9780080473246"</f>
        <v>9780080473246</v>
      </c>
      <c r="D14" t="s">
        <v>13</v>
      </c>
      <c r="E14" t="s">
        <v>14</v>
      </c>
      <c r="F14" s="1">
        <v>38343</v>
      </c>
      <c r="G14" s="1">
        <v>42341</v>
      </c>
      <c r="H14">
        <v>3</v>
      </c>
      <c r="I14" t="s">
        <v>74</v>
      </c>
      <c r="J14" t="s">
        <v>75</v>
      </c>
      <c r="K14" t="s">
        <v>76</v>
      </c>
      <c r="L14" t="s">
        <v>77</v>
      </c>
    </row>
    <row r="15" spans="1:12" x14ac:dyDescent="0.25">
      <c r="A15" t="s">
        <v>78</v>
      </c>
      <c r="B15" t="str">
        <f>"9780444513229"</f>
        <v>9780444513229</v>
      </c>
      <c r="C15" t="str">
        <f>"9780080538839"</f>
        <v>9780080538839</v>
      </c>
      <c r="D15" t="s">
        <v>13</v>
      </c>
      <c r="E15" t="s">
        <v>13</v>
      </c>
      <c r="F15" s="1">
        <v>37681</v>
      </c>
      <c r="G15" s="1">
        <v>39276</v>
      </c>
      <c r="H15">
        <v>1</v>
      </c>
      <c r="J15" t="s">
        <v>79</v>
      </c>
      <c r="K15" t="s">
        <v>52</v>
      </c>
      <c r="L15" t="s">
        <v>80</v>
      </c>
    </row>
    <row r="16" spans="1:12" x14ac:dyDescent="0.25">
      <c r="A16" t="s">
        <v>81</v>
      </c>
      <c r="B16" t="str">
        <f>"9781860946776"</f>
        <v>9781860946776</v>
      </c>
      <c r="C16" t="str">
        <f>"9781860948190"</f>
        <v>9781860948190</v>
      </c>
      <c r="D16" t="s">
        <v>39</v>
      </c>
      <c r="E16" t="s">
        <v>40</v>
      </c>
      <c r="F16" s="1">
        <v>39083</v>
      </c>
      <c r="G16" s="1">
        <v>39351</v>
      </c>
      <c r="J16" t="s">
        <v>82</v>
      </c>
      <c r="K16" t="s">
        <v>83</v>
      </c>
      <c r="L16" t="s">
        <v>84</v>
      </c>
    </row>
    <row r="17" spans="1:12" x14ac:dyDescent="0.25">
      <c r="A17" t="s">
        <v>85</v>
      </c>
      <c r="B17" t="str">
        <f>"9780080444796"</f>
        <v>9780080444796</v>
      </c>
      <c r="C17" t="str">
        <f>"9780080554365"</f>
        <v>9780080554365</v>
      </c>
      <c r="D17" t="s">
        <v>13</v>
      </c>
      <c r="E17" t="s">
        <v>13</v>
      </c>
      <c r="F17" s="1">
        <v>38930</v>
      </c>
      <c r="G17" s="1">
        <v>39414</v>
      </c>
      <c r="J17" t="s">
        <v>86</v>
      </c>
      <c r="K17" t="s">
        <v>87</v>
      </c>
      <c r="L17" t="s">
        <v>88</v>
      </c>
    </row>
    <row r="18" spans="1:12" x14ac:dyDescent="0.25">
      <c r="A18" t="s">
        <v>89</v>
      </c>
      <c r="B18" t="str">
        <f>"9780415418669"</f>
        <v>9780415418669</v>
      </c>
      <c r="C18" t="str">
        <f>"9780203935934"</f>
        <v>9780203935934</v>
      </c>
      <c r="D18" t="s">
        <v>30</v>
      </c>
      <c r="E18" t="s">
        <v>30</v>
      </c>
      <c r="F18" s="1">
        <v>39477</v>
      </c>
      <c r="G18" s="1">
        <v>39471</v>
      </c>
      <c r="H18">
        <v>4</v>
      </c>
      <c r="J18" t="s">
        <v>90</v>
      </c>
      <c r="K18" t="s">
        <v>91</v>
      </c>
      <c r="L18" t="s">
        <v>92</v>
      </c>
    </row>
    <row r="19" spans="1:12" x14ac:dyDescent="0.25">
      <c r="A19" t="s">
        <v>93</v>
      </c>
      <c r="B19" t="str">
        <f>"9780521876346"</f>
        <v>9780521876346</v>
      </c>
      <c r="C19" t="str">
        <f>"9780511392108"</f>
        <v>9780511392108</v>
      </c>
      <c r="D19" t="s">
        <v>20</v>
      </c>
      <c r="E19" t="s">
        <v>20</v>
      </c>
      <c r="F19" s="1">
        <v>39555</v>
      </c>
      <c r="G19" s="1">
        <v>39572</v>
      </c>
      <c r="J19" t="s">
        <v>94</v>
      </c>
      <c r="K19" t="s">
        <v>95</v>
      </c>
      <c r="L19" t="s">
        <v>96</v>
      </c>
    </row>
    <row r="20" spans="1:12" x14ac:dyDescent="0.25">
      <c r="A20" t="s">
        <v>97</v>
      </c>
      <c r="B20" t="str">
        <f>"9781420073584"</f>
        <v>9781420073584</v>
      </c>
      <c r="C20" t="str">
        <f>"9781420073591"</f>
        <v>9781420073591</v>
      </c>
      <c r="D20" t="s">
        <v>30</v>
      </c>
      <c r="E20" t="s">
        <v>30</v>
      </c>
      <c r="F20" s="1">
        <v>39771</v>
      </c>
      <c r="G20" s="1">
        <v>39763</v>
      </c>
      <c r="H20">
        <v>1</v>
      </c>
      <c r="J20" t="s">
        <v>98</v>
      </c>
      <c r="K20" t="s">
        <v>65</v>
      </c>
      <c r="L20" t="s">
        <v>99</v>
      </c>
    </row>
    <row r="21" spans="1:12" x14ac:dyDescent="0.25">
      <c r="A21" t="s">
        <v>100</v>
      </c>
      <c r="B21" t="str">
        <f>"9780852961582"</f>
        <v>9780852961582</v>
      </c>
      <c r="C21" t="str">
        <f>"9780863419843"</f>
        <v>9780863419843</v>
      </c>
      <c r="D21" t="s">
        <v>101</v>
      </c>
      <c r="E21" t="s">
        <v>101</v>
      </c>
      <c r="F21" s="1">
        <v>38261</v>
      </c>
      <c r="G21" s="1">
        <v>39849</v>
      </c>
      <c r="I21" t="s">
        <v>102</v>
      </c>
      <c r="J21" t="s">
        <v>103</v>
      </c>
      <c r="K21" t="s">
        <v>104</v>
      </c>
      <c r="L21" t="s">
        <v>105</v>
      </c>
    </row>
    <row r="22" spans="1:12" x14ac:dyDescent="0.25">
      <c r="A22" t="s">
        <v>106</v>
      </c>
      <c r="B22" t="str">
        <f>"9780521841467"</f>
        <v>9780521841467</v>
      </c>
      <c r="C22" t="str">
        <f>"9780511504846"</f>
        <v>9780511504846</v>
      </c>
      <c r="D22" t="s">
        <v>20</v>
      </c>
      <c r="E22" t="s">
        <v>20</v>
      </c>
      <c r="F22" s="1">
        <v>39919</v>
      </c>
      <c r="G22" s="1">
        <v>39915</v>
      </c>
      <c r="J22" t="s">
        <v>107</v>
      </c>
      <c r="K22" t="s">
        <v>108</v>
      </c>
      <c r="L22" t="s">
        <v>109</v>
      </c>
    </row>
    <row r="23" spans="1:12" x14ac:dyDescent="0.25">
      <c r="A23" t="s">
        <v>110</v>
      </c>
      <c r="B23" t="str">
        <f>"9781856176842"</f>
        <v>9781856176842</v>
      </c>
      <c r="C23" t="str">
        <f>"9780080958033"</f>
        <v>9780080958033</v>
      </c>
      <c r="D23" t="s">
        <v>111</v>
      </c>
      <c r="E23" t="s">
        <v>112</v>
      </c>
      <c r="F23" s="1">
        <v>39956</v>
      </c>
      <c r="G23" s="1">
        <v>40086</v>
      </c>
      <c r="H23">
        <v>6</v>
      </c>
      <c r="J23" t="s">
        <v>113</v>
      </c>
      <c r="K23" t="s">
        <v>114</v>
      </c>
      <c r="L23" t="s">
        <v>115</v>
      </c>
    </row>
    <row r="24" spans="1:12" x14ac:dyDescent="0.25">
      <c r="A24" t="s">
        <v>116</v>
      </c>
      <c r="B24" t="str">
        <f>"9781596933354"</f>
        <v>9781596933354</v>
      </c>
      <c r="C24" t="str">
        <f>"9781596933361"</f>
        <v>9781596933361</v>
      </c>
      <c r="D24" t="s">
        <v>117</v>
      </c>
      <c r="E24" t="s">
        <v>118</v>
      </c>
      <c r="F24" s="1">
        <v>39844</v>
      </c>
      <c r="G24" s="1">
        <v>40144</v>
      </c>
      <c r="J24" t="s">
        <v>119</v>
      </c>
      <c r="K24" t="s">
        <v>65</v>
      </c>
      <c r="L24" t="s">
        <v>120</v>
      </c>
    </row>
    <row r="25" spans="1:12" x14ac:dyDescent="0.25">
      <c r="A25" t="s">
        <v>121</v>
      </c>
      <c r="B25" t="str">
        <f>"9780199544202"</f>
        <v>9780199544202</v>
      </c>
      <c r="C25" t="str">
        <f>"9780191562556"</f>
        <v>9780191562556</v>
      </c>
      <c r="D25" t="s">
        <v>122</v>
      </c>
      <c r="E25" t="s">
        <v>122</v>
      </c>
      <c r="F25" s="1">
        <v>40513</v>
      </c>
      <c r="G25" s="1">
        <v>40218</v>
      </c>
      <c r="J25" t="s">
        <v>123</v>
      </c>
      <c r="K25" t="s">
        <v>124</v>
      </c>
      <c r="L25" t="s">
        <v>125</v>
      </c>
    </row>
    <row r="26" spans="1:12" x14ac:dyDescent="0.25">
      <c r="A26" t="s">
        <v>126</v>
      </c>
      <c r="B26" t="str">
        <f>"9783527406616"</f>
        <v>9783527406616</v>
      </c>
      <c r="C26" t="str">
        <f>"9783527619023"</f>
        <v>9783527619023</v>
      </c>
      <c r="D26" t="s">
        <v>25</v>
      </c>
      <c r="E26" t="s">
        <v>127</v>
      </c>
      <c r="F26" s="1">
        <v>39024</v>
      </c>
      <c r="G26" s="1">
        <v>40218</v>
      </c>
      <c r="H26">
        <v>1</v>
      </c>
      <c r="J26" t="s">
        <v>128</v>
      </c>
      <c r="K26" t="s">
        <v>129</v>
      </c>
      <c r="L26" t="s">
        <v>130</v>
      </c>
    </row>
    <row r="27" spans="1:12" x14ac:dyDescent="0.25">
      <c r="A27" t="s">
        <v>131</v>
      </c>
      <c r="B27" t="str">
        <f>"9780120887569"</f>
        <v>9780120887569</v>
      </c>
      <c r="C27" t="str">
        <f>"9780080886978"</f>
        <v>9780080886978</v>
      </c>
      <c r="D27" t="s">
        <v>13</v>
      </c>
      <c r="E27" t="s">
        <v>132</v>
      </c>
      <c r="F27" s="1">
        <v>39632</v>
      </c>
      <c r="G27" s="1">
        <v>40323</v>
      </c>
      <c r="H27">
        <v>2</v>
      </c>
      <c r="J27" t="s">
        <v>133</v>
      </c>
      <c r="K27" t="s">
        <v>134</v>
      </c>
      <c r="L27" t="s">
        <v>135</v>
      </c>
    </row>
    <row r="28" spans="1:12" x14ac:dyDescent="0.25">
      <c r="A28" t="s">
        <v>136</v>
      </c>
      <c r="B28" t="str">
        <f>"9780465024384"</f>
        <v>9780465024384</v>
      </c>
      <c r="C28" t="str">
        <f>"9780465024391"</f>
        <v>9780465024391</v>
      </c>
      <c r="D28" t="s">
        <v>137</v>
      </c>
      <c r="E28" t="s">
        <v>137</v>
      </c>
      <c r="F28" s="1">
        <v>40631</v>
      </c>
      <c r="G28" s="1">
        <v>40610</v>
      </c>
      <c r="H28">
        <v>2</v>
      </c>
      <c r="J28" t="s">
        <v>138</v>
      </c>
      <c r="K28" t="s">
        <v>139</v>
      </c>
      <c r="L28" t="s">
        <v>140</v>
      </c>
    </row>
    <row r="29" spans="1:12" x14ac:dyDescent="0.25">
      <c r="A29" t="s">
        <v>141</v>
      </c>
      <c r="B29" t="str">
        <f>"9780470519714"</f>
        <v>9780470519714</v>
      </c>
      <c r="C29" t="str">
        <f>"9781119991045"</f>
        <v>9781119991045</v>
      </c>
      <c r="D29" t="s">
        <v>142</v>
      </c>
      <c r="E29" t="s">
        <v>142</v>
      </c>
      <c r="F29" s="1">
        <v>40610</v>
      </c>
      <c r="G29" s="1">
        <v>41052</v>
      </c>
      <c r="H29">
        <v>1</v>
      </c>
      <c r="I29" t="s">
        <v>143</v>
      </c>
      <c r="J29" t="s">
        <v>144</v>
      </c>
      <c r="K29" t="s">
        <v>145</v>
      </c>
      <c r="L29" t="s">
        <v>146</v>
      </c>
    </row>
    <row r="30" spans="1:12" x14ac:dyDescent="0.25">
      <c r="A30" t="s">
        <v>147</v>
      </c>
      <c r="B30" t="str">
        <f>"9783527294350"</f>
        <v>9783527294350</v>
      </c>
      <c r="C30" t="str">
        <f>"9783527635009"</f>
        <v>9783527635009</v>
      </c>
      <c r="D30" t="s">
        <v>25</v>
      </c>
      <c r="E30" t="s">
        <v>127</v>
      </c>
      <c r="F30" s="1">
        <v>40590</v>
      </c>
      <c r="G30" s="1">
        <v>40887</v>
      </c>
      <c r="H30">
        <v>1</v>
      </c>
      <c r="J30" t="s">
        <v>148</v>
      </c>
      <c r="K30" t="s">
        <v>108</v>
      </c>
      <c r="L30" t="s">
        <v>149</v>
      </c>
    </row>
    <row r="31" spans="1:12" x14ac:dyDescent="0.25">
      <c r="A31" t="s">
        <v>150</v>
      </c>
      <c r="B31" t="str">
        <f>"9781447159025"</f>
        <v>9781447159025</v>
      </c>
      <c r="C31" t="str">
        <f>"9781447144564"</f>
        <v>9781447144564</v>
      </c>
      <c r="D31" t="s">
        <v>151</v>
      </c>
      <c r="E31" t="s">
        <v>152</v>
      </c>
      <c r="F31" s="1">
        <v>41773</v>
      </c>
      <c r="G31" s="1">
        <v>41238</v>
      </c>
      <c r="H31">
        <v>1</v>
      </c>
      <c r="I31" t="s">
        <v>153</v>
      </c>
      <c r="J31" t="s">
        <v>154</v>
      </c>
      <c r="K31" t="s">
        <v>155</v>
      </c>
      <c r="L31" t="s">
        <v>156</v>
      </c>
    </row>
    <row r="32" spans="1:12" x14ac:dyDescent="0.25">
      <c r="A32" t="s">
        <v>157</v>
      </c>
      <c r="B32" t="str">
        <f>"9783540798170"</f>
        <v>9783540798170</v>
      </c>
      <c r="C32" t="str">
        <f>"9783540798187"</f>
        <v>9783540798187</v>
      </c>
      <c r="D32" t="s">
        <v>152</v>
      </c>
      <c r="E32" t="s">
        <v>158</v>
      </c>
      <c r="F32" s="1">
        <v>41289</v>
      </c>
      <c r="G32" s="1">
        <v>41828</v>
      </c>
      <c r="H32">
        <v>1</v>
      </c>
      <c r="I32" t="s">
        <v>159</v>
      </c>
      <c r="J32" t="s">
        <v>160</v>
      </c>
      <c r="K32" t="s">
        <v>161</v>
      </c>
      <c r="L32" t="s">
        <v>162</v>
      </c>
    </row>
    <row r="33" spans="1:12" x14ac:dyDescent="0.25">
      <c r="A33" t="s">
        <v>163</v>
      </c>
      <c r="B33" t="str">
        <f>"9780471720188"</f>
        <v>9780471720188</v>
      </c>
      <c r="C33" t="str">
        <f>"9781118591369"</f>
        <v>9781118591369</v>
      </c>
      <c r="D33" t="s">
        <v>142</v>
      </c>
      <c r="E33" t="s">
        <v>164</v>
      </c>
      <c r="F33" s="1">
        <v>41261</v>
      </c>
      <c r="G33" s="1">
        <v>41311</v>
      </c>
      <c r="H33">
        <v>2</v>
      </c>
      <c r="J33" t="s">
        <v>165</v>
      </c>
      <c r="K33" t="s">
        <v>166</v>
      </c>
      <c r="L33" t="s">
        <v>167</v>
      </c>
    </row>
    <row r="34" spans="1:12" x14ac:dyDescent="0.25">
      <c r="A34" t="s">
        <v>168</v>
      </c>
      <c r="B34" t="str">
        <f>"9780444867414"</f>
        <v>9780444867414</v>
      </c>
      <c r="C34" t="str">
        <f>"9780444599919"</f>
        <v>9780444599919</v>
      </c>
      <c r="D34" t="s">
        <v>13</v>
      </c>
      <c r="E34" t="s">
        <v>169</v>
      </c>
      <c r="F34" s="1">
        <v>31079</v>
      </c>
      <c r="G34" s="1">
        <v>41347</v>
      </c>
      <c r="I34" t="s">
        <v>170</v>
      </c>
      <c r="J34" t="s">
        <v>171</v>
      </c>
      <c r="K34" t="s">
        <v>108</v>
      </c>
      <c r="L34" t="s">
        <v>172</v>
      </c>
    </row>
    <row r="35" spans="1:12" x14ac:dyDescent="0.25">
      <c r="A35" t="s">
        <v>173</v>
      </c>
      <c r="B35" t="str">
        <f>"9780122233500"</f>
        <v>9780122233500</v>
      </c>
      <c r="C35" t="str">
        <f>"9780323150132"</f>
        <v>9780323150132</v>
      </c>
      <c r="D35" t="s">
        <v>13</v>
      </c>
      <c r="E35" t="s">
        <v>132</v>
      </c>
      <c r="F35" s="1">
        <v>28004</v>
      </c>
      <c r="G35" s="1">
        <v>41395</v>
      </c>
      <c r="J35" t="s">
        <v>174</v>
      </c>
      <c r="K35" t="s">
        <v>175</v>
      </c>
      <c r="L35" t="s">
        <v>176</v>
      </c>
    </row>
    <row r="36" spans="1:12" x14ac:dyDescent="0.25">
      <c r="A36" t="s">
        <v>177</v>
      </c>
      <c r="B36" t="str">
        <f>"9780854043354"</f>
        <v>9780854043354</v>
      </c>
      <c r="C36" t="str">
        <f>"9781847558008"</f>
        <v>9781847558008</v>
      </c>
      <c r="D36" t="s">
        <v>178</v>
      </c>
      <c r="E36" t="s">
        <v>178</v>
      </c>
      <c r="F36" s="1">
        <v>39114</v>
      </c>
      <c r="G36" s="1">
        <v>41404</v>
      </c>
      <c r="H36">
        <v>1</v>
      </c>
      <c r="J36" t="s">
        <v>179</v>
      </c>
      <c r="K36" t="s">
        <v>42</v>
      </c>
      <c r="L36" t="s">
        <v>180</v>
      </c>
    </row>
    <row r="37" spans="1:12" x14ac:dyDescent="0.25">
      <c r="A37" t="s">
        <v>181</v>
      </c>
      <c r="B37" t="str">
        <f>"9784431547181"</f>
        <v>9784431547181</v>
      </c>
      <c r="C37" t="str">
        <f>"9784431542919"</f>
        <v>9784431542919</v>
      </c>
      <c r="D37" t="s">
        <v>182</v>
      </c>
      <c r="E37" t="s">
        <v>152</v>
      </c>
      <c r="F37" s="1">
        <v>41421</v>
      </c>
      <c r="G37" s="1">
        <v>41481</v>
      </c>
      <c r="H37">
        <v>1</v>
      </c>
      <c r="J37" t="s">
        <v>183</v>
      </c>
      <c r="K37" t="s">
        <v>184</v>
      </c>
      <c r="L37" t="s">
        <v>185</v>
      </c>
    </row>
    <row r="38" spans="1:12" x14ac:dyDescent="0.25">
      <c r="A38" t="s">
        <v>186</v>
      </c>
      <c r="B38" t="str">
        <f>"9783486732986"</f>
        <v>9783486732986</v>
      </c>
      <c r="C38" t="str">
        <f>"9783486769722"</f>
        <v>9783486769722</v>
      </c>
      <c r="D38" t="s">
        <v>187</v>
      </c>
      <c r="E38" t="s">
        <v>188</v>
      </c>
      <c r="F38" s="1">
        <v>41565</v>
      </c>
      <c r="G38" s="1">
        <v>41608</v>
      </c>
      <c r="J38" t="s">
        <v>189</v>
      </c>
      <c r="K38" t="s">
        <v>190</v>
      </c>
      <c r="L38" t="s">
        <v>191</v>
      </c>
    </row>
    <row r="39" spans="1:12" x14ac:dyDescent="0.25">
      <c r="A39" t="s">
        <v>192</v>
      </c>
      <c r="B39" t="str">
        <f>"9781466598294"</f>
        <v>9781466598294</v>
      </c>
      <c r="C39" t="str">
        <f>"9781466598300"</f>
        <v>9781466598300</v>
      </c>
      <c r="D39" t="s">
        <v>30</v>
      </c>
      <c r="E39" t="s">
        <v>30</v>
      </c>
      <c r="F39" s="1">
        <v>41675</v>
      </c>
      <c r="G39" s="1">
        <v>41649</v>
      </c>
      <c r="H39">
        <v>1</v>
      </c>
      <c r="J39" t="s">
        <v>193</v>
      </c>
      <c r="K39" t="s">
        <v>194</v>
      </c>
      <c r="L39" t="s">
        <v>195</v>
      </c>
    </row>
    <row r="40" spans="1:12" x14ac:dyDescent="0.25">
      <c r="A40" t="s">
        <v>196</v>
      </c>
      <c r="B40" t="str">
        <f>"9780415878791"</f>
        <v>9780415878791</v>
      </c>
      <c r="C40" t="str">
        <f>"9781466512832"</f>
        <v>9781466512832</v>
      </c>
      <c r="D40" t="s">
        <v>30</v>
      </c>
      <c r="E40" t="s">
        <v>30</v>
      </c>
      <c r="F40" s="1">
        <v>40885</v>
      </c>
      <c r="G40" s="1">
        <v>42096</v>
      </c>
      <c r="J40" t="s">
        <v>197</v>
      </c>
      <c r="K40" t="s">
        <v>198</v>
      </c>
      <c r="L40" t="s">
        <v>199</v>
      </c>
    </row>
    <row r="41" spans="1:12" x14ac:dyDescent="0.25">
      <c r="A41" t="s">
        <v>200</v>
      </c>
      <c r="B41" t="str">
        <f>"9781627051156"</f>
        <v>9781627051156</v>
      </c>
      <c r="C41" t="str">
        <f>"9781627051163"</f>
        <v>9781627051163</v>
      </c>
      <c r="D41" t="s">
        <v>201</v>
      </c>
      <c r="E41" t="s">
        <v>201</v>
      </c>
      <c r="F41" s="1">
        <v>41548</v>
      </c>
      <c r="G41" s="1">
        <v>41584</v>
      </c>
      <c r="I41" t="s">
        <v>202</v>
      </c>
      <c r="J41" t="s">
        <v>203</v>
      </c>
      <c r="K41" t="s">
        <v>204</v>
      </c>
      <c r="L41" t="s">
        <v>205</v>
      </c>
    </row>
    <row r="42" spans="1:12" x14ac:dyDescent="0.25">
      <c r="A42" t="s">
        <v>206</v>
      </c>
      <c r="B42" t="str">
        <f>"9781466591790"</f>
        <v>9781466591790</v>
      </c>
      <c r="C42" t="str">
        <f>"9781482247008"</f>
        <v>9781482247008</v>
      </c>
      <c r="D42" t="s">
        <v>30</v>
      </c>
      <c r="E42" t="s">
        <v>30</v>
      </c>
      <c r="F42" s="1">
        <v>41766</v>
      </c>
      <c r="G42" s="1">
        <v>41773</v>
      </c>
      <c r="H42">
        <v>1</v>
      </c>
      <c r="J42" t="s">
        <v>207</v>
      </c>
      <c r="K42" t="s">
        <v>208</v>
      </c>
      <c r="L42" t="s">
        <v>209</v>
      </c>
    </row>
    <row r="43" spans="1:12" x14ac:dyDescent="0.25">
      <c r="A43" t="s">
        <v>210</v>
      </c>
      <c r="B43" t="str">
        <f>"9781482222050"</f>
        <v>9781482222050</v>
      </c>
      <c r="C43" t="str">
        <f>"9781482222104"</f>
        <v>9781482222104</v>
      </c>
      <c r="D43" t="s">
        <v>30</v>
      </c>
      <c r="E43" t="s">
        <v>30</v>
      </c>
      <c r="F43" s="1">
        <v>41878</v>
      </c>
      <c r="G43" s="1">
        <v>42318</v>
      </c>
      <c r="H43">
        <v>2</v>
      </c>
      <c r="J43" t="s">
        <v>211</v>
      </c>
      <c r="K43" t="s">
        <v>212</v>
      </c>
      <c r="L43" t="s">
        <v>213</v>
      </c>
    </row>
    <row r="44" spans="1:12" x14ac:dyDescent="0.25">
      <c r="A44" t="s">
        <v>214</v>
      </c>
      <c r="B44" t="str">
        <f>"9781466596658"</f>
        <v>9781466596658</v>
      </c>
      <c r="C44" t="str">
        <f>"9781466596665"</f>
        <v>9781466596665</v>
      </c>
      <c r="D44" t="s">
        <v>30</v>
      </c>
      <c r="E44" t="s">
        <v>30</v>
      </c>
      <c r="F44" s="1">
        <v>41831</v>
      </c>
      <c r="G44" s="1">
        <v>41838</v>
      </c>
      <c r="H44">
        <v>4</v>
      </c>
      <c r="I44" t="s">
        <v>215</v>
      </c>
      <c r="J44" t="s">
        <v>216</v>
      </c>
      <c r="K44" t="s">
        <v>217</v>
      </c>
      <c r="L44" t="s">
        <v>218</v>
      </c>
    </row>
    <row r="45" spans="1:12" x14ac:dyDescent="0.25">
      <c r="A45" t="s">
        <v>219</v>
      </c>
      <c r="B45" t="str">
        <f>"9789812384393"</f>
        <v>9789812384393</v>
      </c>
      <c r="C45" t="str">
        <f>"9789812795113"</f>
        <v>9789812795113</v>
      </c>
      <c r="D45" t="s">
        <v>39</v>
      </c>
      <c r="E45" t="s">
        <v>40</v>
      </c>
      <c r="F45" s="1">
        <v>37845</v>
      </c>
      <c r="G45" s="1">
        <v>41759</v>
      </c>
      <c r="J45" t="s">
        <v>220</v>
      </c>
      <c r="K45" t="s">
        <v>129</v>
      </c>
      <c r="L45" t="s">
        <v>221</v>
      </c>
    </row>
    <row r="46" spans="1:12" x14ac:dyDescent="0.25">
      <c r="A46" t="s">
        <v>222</v>
      </c>
      <c r="B46" t="str">
        <f>"9789401781763"</f>
        <v>9789401781763</v>
      </c>
      <c r="C46" t="str">
        <f>"9789400764224"</f>
        <v>9789400764224</v>
      </c>
      <c r="D46" t="s">
        <v>223</v>
      </c>
      <c r="E46" t="s">
        <v>152</v>
      </c>
      <c r="F46" s="1">
        <v>41820</v>
      </c>
      <c r="G46" s="1">
        <v>42031</v>
      </c>
      <c r="H46">
        <v>1</v>
      </c>
      <c r="I46" t="s">
        <v>224</v>
      </c>
      <c r="J46" t="s">
        <v>225</v>
      </c>
      <c r="K46" t="s">
        <v>226</v>
      </c>
      <c r="L46" t="s">
        <v>227</v>
      </c>
    </row>
    <row r="47" spans="1:12" x14ac:dyDescent="0.25">
      <c r="A47" t="s">
        <v>228</v>
      </c>
      <c r="B47" t="str">
        <f>"9781482256598"</f>
        <v>9781482256598</v>
      </c>
      <c r="C47" t="str">
        <f>"9781482256604"</f>
        <v>9781482256604</v>
      </c>
      <c r="D47" t="s">
        <v>30</v>
      </c>
      <c r="E47" t="s">
        <v>229</v>
      </c>
      <c r="F47" s="1">
        <v>41974</v>
      </c>
      <c r="G47" s="1">
        <v>41958</v>
      </c>
      <c r="H47">
        <v>2</v>
      </c>
      <c r="I47" t="s">
        <v>230</v>
      </c>
      <c r="J47" t="s">
        <v>231</v>
      </c>
      <c r="K47" t="s">
        <v>232</v>
      </c>
      <c r="L47" t="s">
        <v>233</v>
      </c>
    </row>
    <row r="48" spans="1:12" x14ac:dyDescent="0.25">
      <c r="A48" t="s">
        <v>234</v>
      </c>
      <c r="B48" t="str">
        <f>"9783319110646"</f>
        <v>9783319110646</v>
      </c>
      <c r="C48" t="str">
        <f>"9783319110653"</f>
        <v>9783319110653</v>
      </c>
      <c r="D48" t="s">
        <v>235</v>
      </c>
      <c r="E48" t="s">
        <v>152</v>
      </c>
      <c r="F48" s="1">
        <v>41640</v>
      </c>
      <c r="G48" s="1">
        <v>42114</v>
      </c>
      <c r="I48" t="s">
        <v>236</v>
      </c>
      <c r="J48" t="s">
        <v>237</v>
      </c>
      <c r="K48" t="s">
        <v>129</v>
      </c>
      <c r="L48" t="s">
        <v>238</v>
      </c>
    </row>
    <row r="49" spans="1:12" x14ac:dyDescent="0.25">
      <c r="A49" t="s">
        <v>239</v>
      </c>
      <c r="B49" t="str">
        <f>"9780415401661"</f>
        <v>9780415401661</v>
      </c>
      <c r="C49" t="str">
        <f>"9780203851302"</f>
        <v>9780203851302</v>
      </c>
      <c r="D49" t="s">
        <v>30</v>
      </c>
      <c r="E49" t="s">
        <v>30</v>
      </c>
      <c r="F49" s="1">
        <v>40163</v>
      </c>
      <c r="G49" s="1">
        <v>42114</v>
      </c>
      <c r="H49">
        <v>1</v>
      </c>
      <c r="J49" t="s">
        <v>240</v>
      </c>
      <c r="K49" t="s">
        <v>241</v>
      </c>
      <c r="L49" t="s">
        <v>242</v>
      </c>
    </row>
    <row r="50" spans="1:12" x14ac:dyDescent="0.25">
      <c r="A50" t="s">
        <v>243</v>
      </c>
      <c r="B50" t="str">
        <f>"9781493925032"</f>
        <v>9781493925032</v>
      </c>
      <c r="C50" t="str">
        <f>"9781493925049"</f>
        <v>9781493925049</v>
      </c>
      <c r="D50" t="s">
        <v>244</v>
      </c>
      <c r="E50" t="s">
        <v>152</v>
      </c>
      <c r="F50" s="1">
        <v>42005</v>
      </c>
      <c r="G50" s="1">
        <v>42200</v>
      </c>
      <c r="J50" t="s">
        <v>245</v>
      </c>
      <c r="K50" t="s">
        <v>246</v>
      </c>
      <c r="L50" t="s">
        <v>247</v>
      </c>
    </row>
    <row r="51" spans="1:12" x14ac:dyDescent="0.25">
      <c r="A51" t="s">
        <v>248</v>
      </c>
      <c r="B51" t="str">
        <f>"9783662473306"</f>
        <v>9783662473306</v>
      </c>
      <c r="C51" t="str">
        <f>"9783662473313"</f>
        <v>9783662473313</v>
      </c>
      <c r="D51" t="s">
        <v>158</v>
      </c>
      <c r="E51" t="s">
        <v>152</v>
      </c>
      <c r="F51" s="1">
        <v>42167</v>
      </c>
      <c r="G51" s="1">
        <v>42200</v>
      </c>
      <c r="J51" t="s">
        <v>249</v>
      </c>
      <c r="K51" t="s">
        <v>250</v>
      </c>
      <c r="L51" t="s">
        <v>251</v>
      </c>
    </row>
    <row r="52" spans="1:12" x14ac:dyDescent="0.25">
      <c r="A52" t="s">
        <v>252</v>
      </c>
      <c r="B52" t="str">
        <f>"9783319141626"</f>
        <v>9783319141626</v>
      </c>
      <c r="C52" t="str">
        <f>"9783319141633"</f>
        <v>9783319141633</v>
      </c>
      <c r="D52" t="s">
        <v>235</v>
      </c>
      <c r="E52" t="s">
        <v>152</v>
      </c>
      <c r="F52" s="1">
        <v>42005</v>
      </c>
      <c r="G52" s="1">
        <v>42205</v>
      </c>
      <c r="I52" t="s">
        <v>253</v>
      </c>
      <c r="J52" t="s">
        <v>254</v>
      </c>
      <c r="K52" t="s">
        <v>52</v>
      </c>
      <c r="L52" t="s">
        <v>255</v>
      </c>
    </row>
    <row r="53" spans="1:12" x14ac:dyDescent="0.25">
      <c r="A53" t="s">
        <v>256</v>
      </c>
      <c r="B53" t="str">
        <f>"9781612097176"</f>
        <v>9781612097176</v>
      </c>
      <c r="C53" t="str">
        <f>"9781613241684"</f>
        <v>9781613241684</v>
      </c>
      <c r="D53" t="s">
        <v>257</v>
      </c>
      <c r="E53" t="s">
        <v>258</v>
      </c>
      <c r="F53" s="1">
        <v>40909</v>
      </c>
      <c r="G53" s="1">
        <v>41348</v>
      </c>
      <c r="I53" t="s">
        <v>259</v>
      </c>
      <c r="J53" t="s">
        <v>260</v>
      </c>
      <c r="K53" t="s">
        <v>261</v>
      </c>
      <c r="L53" t="s">
        <v>262</v>
      </c>
    </row>
    <row r="54" spans="1:12" x14ac:dyDescent="0.25">
      <c r="A54" t="s">
        <v>263</v>
      </c>
      <c r="B54" t="str">
        <f>"9781621008682"</f>
        <v>9781621008682</v>
      </c>
      <c r="C54" t="str">
        <f>"9781621009054"</f>
        <v>9781621009054</v>
      </c>
      <c r="D54" t="s">
        <v>257</v>
      </c>
      <c r="E54" t="s">
        <v>258</v>
      </c>
      <c r="F54" s="1">
        <v>41117</v>
      </c>
      <c r="G54" s="1">
        <v>41372</v>
      </c>
      <c r="I54" t="s">
        <v>264</v>
      </c>
      <c r="J54" t="s">
        <v>265</v>
      </c>
      <c r="K54" t="s">
        <v>266</v>
      </c>
      <c r="L54" t="s">
        <v>267</v>
      </c>
    </row>
    <row r="55" spans="1:12" x14ac:dyDescent="0.25">
      <c r="A55" t="s">
        <v>268</v>
      </c>
      <c r="B55" t="str">
        <f>"9780199378326"</f>
        <v>9780199378326</v>
      </c>
      <c r="C55" t="str">
        <f>"9780199378333"</f>
        <v>9780199378333</v>
      </c>
      <c r="D55" t="s">
        <v>269</v>
      </c>
      <c r="E55" t="s">
        <v>269</v>
      </c>
      <c r="F55" s="1">
        <v>42005</v>
      </c>
      <c r="G55" s="1">
        <v>42151</v>
      </c>
      <c r="J55" t="s">
        <v>270</v>
      </c>
      <c r="K55" t="s">
        <v>271</v>
      </c>
      <c r="L55" t="s">
        <v>272</v>
      </c>
    </row>
    <row r="56" spans="1:12" x14ac:dyDescent="0.25">
      <c r="A56" t="s">
        <v>273</v>
      </c>
      <c r="B56" t="str">
        <f>"9781771881005"</f>
        <v>9781771881005</v>
      </c>
      <c r="C56" t="str">
        <f>"9781498721592"</f>
        <v>9781498721592</v>
      </c>
      <c r="D56" t="s">
        <v>274</v>
      </c>
      <c r="E56" t="s">
        <v>274</v>
      </c>
      <c r="F56" s="1">
        <v>42341</v>
      </c>
      <c r="G56" s="1">
        <v>42331</v>
      </c>
      <c r="H56">
        <v>1</v>
      </c>
      <c r="J56" t="s">
        <v>275</v>
      </c>
      <c r="K56" t="s">
        <v>276</v>
      </c>
      <c r="L56" t="s">
        <v>277</v>
      </c>
    </row>
    <row r="57" spans="1:12" x14ac:dyDescent="0.25">
      <c r="A57" t="s">
        <v>278</v>
      </c>
      <c r="B57" t="str">
        <f>"9783034809535"</f>
        <v>9783034809535</v>
      </c>
      <c r="C57" t="str">
        <f>"9783034809559"</f>
        <v>9783034809559</v>
      </c>
      <c r="D57" t="s">
        <v>279</v>
      </c>
      <c r="E57" t="s">
        <v>152</v>
      </c>
      <c r="F57" s="1">
        <v>42334</v>
      </c>
      <c r="G57" s="1">
        <v>42336</v>
      </c>
      <c r="I57" t="s">
        <v>280</v>
      </c>
      <c r="J57" t="s">
        <v>281</v>
      </c>
      <c r="K57" t="s">
        <v>282</v>
      </c>
      <c r="L57" t="s">
        <v>283</v>
      </c>
    </row>
    <row r="58" spans="1:12" x14ac:dyDescent="0.25">
      <c r="A58" t="s">
        <v>284</v>
      </c>
      <c r="B58" t="str">
        <f>"9781119072577"</f>
        <v>9781119072577</v>
      </c>
      <c r="C58" t="str">
        <f>"9781119072546"</f>
        <v>9781119072546</v>
      </c>
      <c r="D58" t="s">
        <v>25</v>
      </c>
      <c r="E58" t="s">
        <v>285</v>
      </c>
      <c r="F58" s="1">
        <v>42290</v>
      </c>
      <c r="G58" s="1">
        <v>42341</v>
      </c>
      <c r="H58">
        <v>7</v>
      </c>
      <c r="J58" t="s">
        <v>286</v>
      </c>
      <c r="K58" t="s">
        <v>287</v>
      </c>
      <c r="L58" t="s">
        <v>288</v>
      </c>
    </row>
    <row r="59" spans="1:12" x14ac:dyDescent="0.25">
      <c r="A59" t="s">
        <v>289</v>
      </c>
      <c r="B59" t="str">
        <f>"9780123984999"</f>
        <v>9780123984999</v>
      </c>
      <c r="C59" t="str">
        <f>"9780123985255"</f>
        <v>9780123985255</v>
      </c>
      <c r="D59" t="s">
        <v>13</v>
      </c>
      <c r="E59" t="s">
        <v>132</v>
      </c>
      <c r="F59" s="1">
        <v>42340</v>
      </c>
      <c r="G59" s="1">
        <v>42351</v>
      </c>
      <c r="H59">
        <v>2</v>
      </c>
      <c r="J59" t="s">
        <v>290</v>
      </c>
      <c r="K59" t="s">
        <v>65</v>
      </c>
      <c r="L59" t="s">
        <v>291</v>
      </c>
    </row>
    <row r="60" spans="1:12" x14ac:dyDescent="0.25">
      <c r="A60" t="s">
        <v>292</v>
      </c>
      <c r="B60" t="str">
        <f>"9781498736817"</f>
        <v>9781498736817</v>
      </c>
      <c r="C60" t="str">
        <f>"9781498736824"</f>
        <v>9781498736824</v>
      </c>
      <c r="D60" t="s">
        <v>30</v>
      </c>
      <c r="E60" t="s">
        <v>30</v>
      </c>
      <c r="F60" s="1">
        <v>42375</v>
      </c>
      <c r="G60" s="1">
        <v>42375</v>
      </c>
      <c r="H60">
        <v>1</v>
      </c>
      <c r="J60" t="s">
        <v>293</v>
      </c>
      <c r="K60" t="s">
        <v>294</v>
      </c>
      <c r="L60" t="s">
        <v>295</v>
      </c>
    </row>
    <row r="61" spans="1:12" x14ac:dyDescent="0.25">
      <c r="A61" t="s">
        <v>296</v>
      </c>
      <c r="B61" t="str">
        <f>"9783319260921"</f>
        <v>9783319260921</v>
      </c>
      <c r="C61" t="str">
        <f>"9783319260945"</f>
        <v>9783319260945</v>
      </c>
      <c r="D61" t="s">
        <v>235</v>
      </c>
      <c r="E61" t="s">
        <v>152</v>
      </c>
      <c r="F61" s="1">
        <v>42432</v>
      </c>
      <c r="G61" s="1">
        <v>42530</v>
      </c>
      <c r="H61">
        <v>2</v>
      </c>
      <c r="I61" t="s">
        <v>297</v>
      </c>
      <c r="J61" t="s">
        <v>298</v>
      </c>
      <c r="K61" t="s">
        <v>299</v>
      </c>
      <c r="L61" t="s">
        <v>300</v>
      </c>
    </row>
    <row r="62" spans="1:12" x14ac:dyDescent="0.25">
      <c r="A62" t="s">
        <v>301</v>
      </c>
      <c r="B62" t="str">
        <f>"9781784270223"</f>
        <v>9781784270223</v>
      </c>
      <c r="C62" t="str">
        <f>"9781784270247"</f>
        <v>9781784270247</v>
      </c>
      <c r="D62" t="s">
        <v>302</v>
      </c>
      <c r="E62" t="s">
        <v>302</v>
      </c>
      <c r="F62" s="1">
        <v>42408</v>
      </c>
      <c r="G62" s="1">
        <v>42462</v>
      </c>
      <c r="I62" t="s">
        <v>303</v>
      </c>
      <c r="J62" t="s">
        <v>304</v>
      </c>
      <c r="K62" t="s">
        <v>305</v>
      </c>
      <c r="L62" t="s">
        <v>306</v>
      </c>
    </row>
    <row r="63" spans="1:12" x14ac:dyDescent="0.25">
      <c r="A63" t="s">
        <v>307</v>
      </c>
      <c r="B63" t="str">
        <f>"9781118828083"</f>
        <v>9781118828083</v>
      </c>
      <c r="C63" t="str">
        <f>"9781118822357"</f>
        <v>9781118822357</v>
      </c>
      <c r="D63" t="s">
        <v>25</v>
      </c>
      <c r="E63" t="s">
        <v>25</v>
      </c>
      <c r="F63" s="1">
        <v>42499</v>
      </c>
      <c r="G63" s="1">
        <v>42501</v>
      </c>
      <c r="H63">
        <v>1</v>
      </c>
      <c r="J63" t="s">
        <v>308</v>
      </c>
      <c r="K63" t="s">
        <v>217</v>
      </c>
      <c r="L63" t="s">
        <v>309</v>
      </c>
    </row>
    <row r="64" spans="1:12" x14ac:dyDescent="0.25">
      <c r="A64" t="s">
        <v>310</v>
      </c>
      <c r="B64" t="str">
        <f>"9781119248491"</f>
        <v>9781119248491</v>
      </c>
      <c r="C64" t="str">
        <f>"9781119248477"</f>
        <v>9781119248477</v>
      </c>
      <c r="D64" t="s">
        <v>25</v>
      </c>
      <c r="E64" t="s">
        <v>25</v>
      </c>
      <c r="F64" s="1">
        <v>42524</v>
      </c>
      <c r="G64" s="1">
        <v>42526</v>
      </c>
      <c r="H64">
        <v>1</v>
      </c>
      <c r="J64" t="s">
        <v>311</v>
      </c>
      <c r="K64" t="s">
        <v>52</v>
      </c>
      <c r="L64" t="s">
        <v>312</v>
      </c>
    </row>
    <row r="65" spans="1:12" x14ac:dyDescent="0.25">
      <c r="A65" t="s">
        <v>313</v>
      </c>
      <c r="B65" t="str">
        <f>"9783527338511"</f>
        <v>9783527338511</v>
      </c>
      <c r="C65" t="str">
        <f>"9783527698462"</f>
        <v>9783527698462</v>
      </c>
      <c r="D65" t="s">
        <v>25</v>
      </c>
      <c r="E65" t="s">
        <v>127</v>
      </c>
      <c r="F65" s="1">
        <v>42524</v>
      </c>
      <c r="G65" s="1">
        <v>42526</v>
      </c>
      <c r="H65">
        <v>1</v>
      </c>
      <c r="J65" t="s">
        <v>314</v>
      </c>
      <c r="K65" t="s">
        <v>52</v>
      </c>
      <c r="L65" t="s">
        <v>315</v>
      </c>
    </row>
    <row r="66" spans="1:12" x14ac:dyDescent="0.25">
      <c r="A66" t="s">
        <v>316</v>
      </c>
      <c r="B66" t="str">
        <f>"9780128053942"</f>
        <v>9780128053942</v>
      </c>
      <c r="C66" t="str">
        <f>"9780128093467"</f>
        <v>9780128093467</v>
      </c>
      <c r="D66" t="s">
        <v>13</v>
      </c>
      <c r="E66" t="s">
        <v>14</v>
      </c>
      <c r="F66" s="1">
        <v>42524</v>
      </c>
      <c r="G66" s="1">
        <v>42530</v>
      </c>
      <c r="J66" t="s">
        <v>317</v>
      </c>
      <c r="K66" t="s">
        <v>95</v>
      </c>
      <c r="L66" t="s">
        <v>318</v>
      </c>
    </row>
    <row r="67" spans="1:12" x14ac:dyDescent="0.25">
      <c r="A67" t="s">
        <v>319</v>
      </c>
      <c r="B67" t="str">
        <f>"9781482253832"</f>
        <v>9781482253832</v>
      </c>
      <c r="C67" t="str">
        <f>"9781482253849"</f>
        <v>9781482253849</v>
      </c>
      <c r="D67" t="s">
        <v>30</v>
      </c>
      <c r="E67" t="s">
        <v>229</v>
      </c>
      <c r="F67" s="1">
        <v>42543</v>
      </c>
      <c r="G67" s="1">
        <v>42543</v>
      </c>
      <c r="H67">
        <v>2</v>
      </c>
      <c r="I67" t="s">
        <v>320</v>
      </c>
      <c r="J67" t="s">
        <v>321</v>
      </c>
      <c r="K67" t="s">
        <v>322</v>
      </c>
      <c r="L67" t="s">
        <v>323</v>
      </c>
    </row>
    <row r="68" spans="1:12" x14ac:dyDescent="0.25">
      <c r="A68" t="s">
        <v>324</v>
      </c>
      <c r="B68" t="str">
        <f>"9781118949504"</f>
        <v>9781118949504</v>
      </c>
      <c r="C68" t="str">
        <f>"9781119241256"</f>
        <v>9781119241256</v>
      </c>
      <c r="D68" t="s">
        <v>325</v>
      </c>
      <c r="E68" t="s">
        <v>325</v>
      </c>
      <c r="F68" s="1">
        <v>42551</v>
      </c>
      <c r="G68" s="1">
        <v>42553</v>
      </c>
      <c r="H68">
        <v>1</v>
      </c>
      <c r="J68" t="s">
        <v>326</v>
      </c>
      <c r="K68" t="s">
        <v>217</v>
      </c>
      <c r="L68" t="s">
        <v>327</v>
      </c>
    </row>
    <row r="69" spans="1:12" x14ac:dyDescent="0.25">
      <c r="A69" t="s">
        <v>328</v>
      </c>
      <c r="B69" t="str">
        <f>"9780128013656"</f>
        <v>9780128013656</v>
      </c>
      <c r="C69" t="str">
        <f>"9780128014899"</f>
        <v>9780128014899</v>
      </c>
      <c r="D69" t="s">
        <v>13</v>
      </c>
      <c r="E69" t="s">
        <v>132</v>
      </c>
      <c r="F69" s="1">
        <v>42570</v>
      </c>
      <c r="G69" s="1">
        <v>42571</v>
      </c>
      <c r="J69" t="s">
        <v>329</v>
      </c>
      <c r="K69" t="s">
        <v>330</v>
      </c>
      <c r="L69" t="s">
        <v>331</v>
      </c>
    </row>
    <row r="70" spans="1:12" x14ac:dyDescent="0.25">
      <c r="A70" t="s">
        <v>332</v>
      </c>
      <c r="B70" t="str">
        <f>"9783319396743"</f>
        <v>9783319396743</v>
      </c>
      <c r="C70" t="str">
        <f>"9783319396750"</f>
        <v>9783319396750</v>
      </c>
      <c r="D70" t="s">
        <v>235</v>
      </c>
      <c r="E70" t="s">
        <v>152</v>
      </c>
      <c r="F70" s="1">
        <v>42579</v>
      </c>
      <c r="G70" s="1">
        <v>42581</v>
      </c>
      <c r="I70" t="s">
        <v>333</v>
      </c>
      <c r="J70" t="s">
        <v>334</v>
      </c>
      <c r="K70" t="s">
        <v>95</v>
      </c>
      <c r="L70" t="s">
        <v>335</v>
      </c>
    </row>
    <row r="71" spans="1:12" x14ac:dyDescent="0.25">
      <c r="A71" t="s">
        <v>336</v>
      </c>
      <c r="B71" t="str">
        <f>"9781118906347"</f>
        <v>9781118906347</v>
      </c>
      <c r="C71" t="str">
        <f>"9781118906354"</f>
        <v>9781118906354</v>
      </c>
      <c r="D71" t="s">
        <v>25</v>
      </c>
      <c r="E71" t="s">
        <v>25</v>
      </c>
      <c r="F71" s="1">
        <v>42605</v>
      </c>
      <c r="G71" s="1">
        <v>42608</v>
      </c>
      <c r="H71">
        <v>1</v>
      </c>
      <c r="J71" t="s">
        <v>337</v>
      </c>
      <c r="K71" t="s">
        <v>184</v>
      </c>
      <c r="L71" t="s">
        <v>338</v>
      </c>
    </row>
    <row r="72" spans="1:12" x14ac:dyDescent="0.25">
      <c r="A72" t="s">
        <v>339</v>
      </c>
      <c r="B72" t="str">
        <f>"9781786341143"</f>
        <v>9781786341143</v>
      </c>
      <c r="C72" t="str">
        <f>"9781786341150"</f>
        <v>9781786341150</v>
      </c>
      <c r="D72" t="s">
        <v>39</v>
      </c>
      <c r="E72" t="s">
        <v>40</v>
      </c>
      <c r="F72" s="1">
        <v>42579</v>
      </c>
      <c r="G72" s="1">
        <v>42615</v>
      </c>
      <c r="I72" t="s">
        <v>340</v>
      </c>
      <c r="J72" t="s">
        <v>341</v>
      </c>
      <c r="K72" t="s">
        <v>294</v>
      </c>
      <c r="L72" t="s">
        <v>342</v>
      </c>
    </row>
    <row r="73" spans="1:12" x14ac:dyDescent="0.25">
      <c r="A73" t="s">
        <v>343</v>
      </c>
      <c r="B73" t="str">
        <f>"9781118834626"</f>
        <v>9781118834626</v>
      </c>
      <c r="C73" t="str">
        <f>"9781118834756"</f>
        <v>9781118834756</v>
      </c>
      <c r="D73" t="s">
        <v>25</v>
      </c>
      <c r="E73" t="s">
        <v>25</v>
      </c>
      <c r="F73" s="1">
        <v>42621</v>
      </c>
      <c r="G73" s="1">
        <v>42626</v>
      </c>
      <c r="H73">
        <v>1</v>
      </c>
      <c r="J73" t="s">
        <v>344</v>
      </c>
      <c r="K73" t="s">
        <v>114</v>
      </c>
      <c r="L73" t="s">
        <v>345</v>
      </c>
    </row>
    <row r="74" spans="1:12" x14ac:dyDescent="0.25">
      <c r="A74" t="s">
        <v>346</v>
      </c>
      <c r="B74" t="str">
        <f>"9781119060147"</f>
        <v>9781119060147</v>
      </c>
      <c r="C74" t="str">
        <f>"9781119060185"</f>
        <v>9781119060185</v>
      </c>
      <c r="D74" t="s">
        <v>347</v>
      </c>
      <c r="E74" t="s">
        <v>347</v>
      </c>
      <c r="F74" s="1">
        <v>42627</v>
      </c>
      <c r="G74" s="1">
        <v>42630</v>
      </c>
      <c r="H74">
        <v>1</v>
      </c>
      <c r="J74" t="s">
        <v>348</v>
      </c>
      <c r="K74" t="s">
        <v>95</v>
      </c>
      <c r="L74" t="s">
        <v>349</v>
      </c>
    </row>
    <row r="75" spans="1:12" x14ac:dyDescent="0.25">
      <c r="A75" t="s">
        <v>350</v>
      </c>
      <c r="B75" t="str">
        <f>"9789811020254"</f>
        <v>9789811020254</v>
      </c>
      <c r="C75" t="str">
        <f>"9789811020278"</f>
        <v>9789811020278</v>
      </c>
      <c r="D75" t="s">
        <v>351</v>
      </c>
      <c r="E75" t="s">
        <v>152</v>
      </c>
      <c r="F75" s="1">
        <v>42633</v>
      </c>
      <c r="G75" s="1">
        <v>42633</v>
      </c>
      <c r="J75" t="s">
        <v>352</v>
      </c>
      <c r="K75" t="s">
        <v>241</v>
      </c>
      <c r="L75" t="s">
        <v>353</v>
      </c>
    </row>
    <row r="76" spans="1:12" x14ac:dyDescent="0.25">
      <c r="A76" t="s">
        <v>354</v>
      </c>
      <c r="B76" t="str">
        <f>"9781482208238"</f>
        <v>9781482208238</v>
      </c>
      <c r="C76" t="str">
        <f>"9781482208245"</f>
        <v>9781482208245</v>
      </c>
      <c r="D76" t="s">
        <v>30</v>
      </c>
      <c r="E76" t="s">
        <v>229</v>
      </c>
      <c r="F76" s="1">
        <v>42600</v>
      </c>
      <c r="G76" s="1">
        <v>42648</v>
      </c>
      <c r="I76" t="s">
        <v>230</v>
      </c>
      <c r="J76" t="s">
        <v>355</v>
      </c>
      <c r="K76" t="s">
        <v>95</v>
      </c>
      <c r="L76" t="s">
        <v>356</v>
      </c>
    </row>
    <row r="77" spans="1:12" x14ac:dyDescent="0.25">
      <c r="A77" t="s">
        <v>357</v>
      </c>
      <c r="B77" t="str">
        <f>""</f>
        <v/>
      </c>
      <c r="C77" t="str">
        <f>"9781780407852"</f>
        <v>9781780407852</v>
      </c>
      <c r="D77" t="s">
        <v>358</v>
      </c>
      <c r="E77" t="s">
        <v>358</v>
      </c>
      <c r="F77" s="1">
        <v>42444</v>
      </c>
      <c r="G77" s="1">
        <v>42679</v>
      </c>
      <c r="I77" t="s">
        <v>359</v>
      </c>
      <c r="J77" t="s">
        <v>360</v>
      </c>
      <c r="K77" t="s">
        <v>361</v>
      </c>
      <c r="L77" t="s">
        <v>362</v>
      </c>
    </row>
    <row r="78" spans="1:12" x14ac:dyDescent="0.25">
      <c r="A78" t="s">
        <v>363</v>
      </c>
      <c r="B78" t="str">
        <f>"9781614996750"</f>
        <v>9781614996750</v>
      </c>
      <c r="C78" t="str">
        <f>"9781614996767"</f>
        <v>9781614996767</v>
      </c>
      <c r="D78" t="s">
        <v>364</v>
      </c>
      <c r="E78" t="s">
        <v>364</v>
      </c>
      <c r="F78" s="1">
        <v>42629</v>
      </c>
      <c r="G78" s="1">
        <v>42706</v>
      </c>
      <c r="I78" t="s">
        <v>365</v>
      </c>
      <c r="J78" t="s">
        <v>366</v>
      </c>
      <c r="K78" t="s">
        <v>95</v>
      </c>
      <c r="L78" t="s">
        <v>367</v>
      </c>
    </row>
    <row r="79" spans="1:12" x14ac:dyDescent="0.25">
      <c r="A79" t="s">
        <v>368</v>
      </c>
      <c r="B79" t="str">
        <f>"9781482264081"</f>
        <v>9781482264081</v>
      </c>
      <c r="C79" t="str">
        <f>"9781351645393"</f>
        <v>9781351645393</v>
      </c>
      <c r="D79" t="s">
        <v>30</v>
      </c>
      <c r="E79" t="s">
        <v>30</v>
      </c>
      <c r="F79" s="1">
        <v>42880</v>
      </c>
      <c r="G79" s="1">
        <v>42875</v>
      </c>
      <c r="H79">
        <v>1</v>
      </c>
      <c r="I79" t="s">
        <v>369</v>
      </c>
      <c r="J79" t="s">
        <v>370</v>
      </c>
      <c r="K79" t="s">
        <v>371</v>
      </c>
      <c r="L79" t="s">
        <v>372</v>
      </c>
    </row>
    <row r="80" spans="1:12" x14ac:dyDescent="0.25">
      <c r="A80" t="s">
        <v>373</v>
      </c>
      <c r="B80" t="str">
        <f>"9781491954386"</f>
        <v>9781491954386</v>
      </c>
      <c r="C80" t="str">
        <f>"9781491954362"</f>
        <v>9781491954362</v>
      </c>
      <c r="D80" t="s">
        <v>374</v>
      </c>
      <c r="E80" t="s">
        <v>374</v>
      </c>
      <c r="F80" s="1">
        <v>42902</v>
      </c>
      <c r="G80" s="1">
        <v>42899</v>
      </c>
      <c r="H80">
        <v>2</v>
      </c>
      <c r="J80" t="s">
        <v>375</v>
      </c>
      <c r="K80" t="s">
        <v>114</v>
      </c>
      <c r="L80" t="s">
        <v>376</v>
      </c>
    </row>
    <row r="81" spans="1:12" x14ac:dyDescent="0.25">
      <c r="A81" t="s">
        <v>377</v>
      </c>
      <c r="B81" t="str">
        <f>"9781138194823"</f>
        <v>9781138194823</v>
      </c>
      <c r="C81" t="str">
        <f>"9781317195917"</f>
        <v>9781317195917</v>
      </c>
      <c r="D81" t="s">
        <v>111</v>
      </c>
      <c r="E81" t="s">
        <v>112</v>
      </c>
      <c r="F81" s="1">
        <v>42944</v>
      </c>
      <c r="G81" s="1">
        <v>42945</v>
      </c>
      <c r="H81">
        <v>2</v>
      </c>
      <c r="J81" t="s">
        <v>378</v>
      </c>
      <c r="L81" t="s">
        <v>379</v>
      </c>
    </row>
  </sheetData>
  <autoFilter ref="A1:L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Arkusz1!owned_proquest</vt:lpstr>
    </vt:vector>
  </TitlesOfParts>
  <Company>CWINT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Bejnar</dc:creator>
  <cp:lastModifiedBy>Łukasz Bejnar</cp:lastModifiedBy>
  <dcterms:created xsi:type="dcterms:W3CDTF">2017-09-14T07:16:02Z</dcterms:created>
  <dcterms:modified xsi:type="dcterms:W3CDTF">2017-09-14T07:18:12Z</dcterms:modified>
</cp:coreProperties>
</file>